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l2\Документы общества\19.ПТО Закрытая\04 Отдел капитального строительства\05. Андрианова И.К\КОНКУРСЫ\Алатырь - КОЛЛЕКТОРЫ\Алатырь - коллектора 8 шт\Приложение 4\"/>
    </mc:Choice>
  </mc:AlternateContent>
  <xr:revisionPtr revIDLastSave="0" documentId="13_ncr:1_{A570E50D-9DF2-434C-BC07-07C1459C4102}" xr6:coauthVersionLast="47" xr6:coauthVersionMax="47" xr10:uidLastSave="{00000000-0000-0000-0000-000000000000}"/>
  <bookViews>
    <workbookView xWindow="5475" yWindow="315" windowWidth="18030" windowHeight="14685" xr2:uid="{F324BD51-B373-41A7-AFAD-4EC7AC2E68BC}"/>
  </bookViews>
  <sheets>
    <sheet name="ССР" sheetId="2" r:id="rId1"/>
    <sheet name="Source" sheetId="1" r:id="rId2"/>
  </sheets>
  <definedNames>
    <definedName name="_xlnm.Print_Titles" localSheetId="0">ССР!$22:$22</definedName>
    <definedName name="_xlnm.Print_Area" localSheetId="0">ССР!$A$1:$H$105</definedName>
  </definedNames>
  <calcPr calcId="181029" iterate="1"/>
</workbook>
</file>

<file path=xl/calcChain.xml><?xml version="1.0" encoding="utf-8"?>
<calcChain xmlns="http://schemas.openxmlformats.org/spreadsheetml/2006/main">
  <c r="H63" i="2" l="1"/>
  <c r="H67" i="2"/>
  <c r="H57" i="2" l="1"/>
  <c r="D63" i="2"/>
  <c r="D57" i="2"/>
  <c r="D89" i="2"/>
  <c r="D91" i="2" s="1"/>
  <c r="D88" i="2"/>
  <c r="G91" i="2"/>
  <c r="G89" i="2"/>
  <c r="G88" i="2"/>
  <c r="H91" i="2"/>
  <c r="H89" i="2"/>
  <c r="H88" i="2"/>
  <c r="G79" i="2"/>
  <c r="G73" i="2"/>
  <c r="G67" i="2"/>
  <c r="H82" i="2"/>
  <c r="G82" i="2"/>
  <c r="D82" i="2"/>
  <c r="G85" i="2"/>
  <c r="D85" i="2"/>
  <c r="H85" i="2"/>
  <c r="D83" i="2"/>
  <c r="D79" i="2"/>
  <c r="H73" i="2"/>
  <c r="D73" i="2"/>
  <c r="D67" i="2"/>
  <c r="D65" i="2"/>
  <c r="H65" i="2"/>
  <c r="H60" i="2"/>
  <c r="G60" i="2"/>
  <c r="D60" i="2"/>
  <c r="D58" i="2"/>
  <c r="H58" i="2"/>
  <c r="H54" i="2"/>
  <c r="D54" i="2"/>
  <c r="D37" i="2"/>
  <c r="H37" i="2"/>
  <c r="H79" i="2" l="1"/>
  <c r="H83" i="2" l="1"/>
  <c r="D8" i="2" s="1"/>
  <c r="G83" i="2"/>
  <c r="F103" i="2" l="1"/>
  <c r="C103" i="2"/>
  <c r="F100" i="2"/>
  <c r="B100" i="2"/>
  <c r="F97" i="2"/>
  <c r="F94" i="2"/>
  <c r="F91" i="2"/>
  <c r="E91" i="2"/>
  <c r="C91" i="2"/>
  <c r="F89" i="2"/>
  <c r="E89" i="2"/>
  <c r="C89" i="2"/>
  <c r="F88" i="2"/>
  <c r="E88" i="2"/>
  <c r="C88" i="2"/>
  <c r="B88" i="2"/>
  <c r="Q87" i="2"/>
  <c r="C87" i="2"/>
  <c r="F85" i="2"/>
  <c r="E85" i="2"/>
  <c r="C85" i="2"/>
  <c r="F83" i="2"/>
  <c r="E83" i="2"/>
  <c r="C83" i="2"/>
  <c r="F82" i="2"/>
  <c r="E82" i="2"/>
  <c r="C82" i="2"/>
  <c r="B82" i="2"/>
  <c r="C81" i="2"/>
  <c r="F79" i="2"/>
  <c r="E79" i="2"/>
  <c r="C79" i="2"/>
  <c r="F77" i="2"/>
  <c r="E77" i="2"/>
  <c r="D77" i="2"/>
  <c r="C77" i="2"/>
  <c r="F76" i="2"/>
  <c r="E76" i="2"/>
  <c r="D76" i="2"/>
  <c r="C76" i="2"/>
  <c r="B76" i="2"/>
  <c r="Q75" i="2"/>
  <c r="C75" i="2"/>
  <c r="F73" i="2"/>
  <c r="E73" i="2"/>
  <c r="C73" i="2"/>
  <c r="F71" i="2"/>
  <c r="E71" i="2"/>
  <c r="D71" i="2"/>
  <c r="C71" i="2"/>
  <c r="F70" i="2"/>
  <c r="E70" i="2"/>
  <c r="D70" i="2"/>
  <c r="C70" i="2"/>
  <c r="B70" i="2"/>
  <c r="C69" i="2"/>
  <c r="F67" i="2"/>
  <c r="E67" i="2"/>
  <c r="C67" i="2"/>
  <c r="G65" i="2"/>
  <c r="F65" i="2"/>
  <c r="E65" i="2"/>
  <c r="C65" i="2"/>
  <c r="H64" i="2"/>
  <c r="G64" i="2"/>
  <c r="F64" i="2"/>
  <c r="E64" i="2"/>
  <c r="D64" i="2"/>
  <c r="C64" i="2"/>
  <c r="B64" i="2"/>
  <c r="G63" i="2"/>
  <c r="F63" i="2"/>
  <c r="E63" i="2"/>
  <c r="C63" i="2"/>
  <c r="B63" i="2"/>
  <c r="C62" i="2"/>
  <c r="F60" i="2"/>
  <c r="E60" i="2"/>
  <c r="C60" i="2"/>
  <c r="G58" i="2"/>
  <c r="F58" i="2"/>
  <c r="E58" i="2"/>
  <c r="C58" i="2"/>
  <c r="G57" i="2"/>
  <c r="F57" i="2"/>
  <c r="E57" i="2"/>
  <c r="C57" i="2"/>
  <c r="B57" i="2"/>
  <c r="C56" i="2"/>
  <c r="G54" i="2"/>
  <c r="F54" i="2"/>
  <c r="E54" i="2"/>
  <c r="C54" i="2"/>
  <c r="H52" i="2"/>
  <c r="G52" i="2"/>
  <c r="F52" i="2"/>
  <c r="E52" i="2"/>
  <c r="D52" i="2"/>
  <c r="C52" i="2"/>
  <c r="C51" i="2"/>
  <c r="H49" i="2"/>
  <c r="G49" i="2"/>
  <c r="F49" i="2"/>
  <c r="E49" i="2"/>
  <c r="D49" i="2"/>
  <c r="C49" i="2"/>
  <c r="Q48" i="2"/>
  <c r="C48" i="2"/>
  <c r="H46" i="2"/>
  <c r="G46" i="2"/>
  <c r="F46" i="2"/>
  <c r="E46" i="2"/>
  <c r="D46" i="2"/>
  <c r="C46" i="2"/>
  <c r="C45" i="2"/>
  <c r="H43" i="2"/>
  <c r="G43" i="2"/>
  <c r="F43" i="2"/>
  <c r="E43" i="2"/>
  <c r="D43" i="2"/>
  <c r="C43" i="2"/>
  <c r="C42" i="2"/>
  <c r="H40" i="2"/>
  <c r="G40" i="2"/>
  <c r="F40" i="2"/>
  <c r="E40" i="2"/>
  <c r="D40" i="2"/>
  <c r="C40" i="2"/>
  <c r="C39" i="2"/>
  <c r="G37" i="2"/>
  <c r="F37" i="2"/>
  <c r="E37" i="2"/>
  <c r="C37" i="2"/>
  <c r="G36" i="2"/>
  <c r="F36" i="2"/>
  <c r="E36" i="2"/>
  <c r="C36" i="2"/>
  <c r="B36" i="2"/>
  <c r="G35" i="2"/>
  <c r="F35" i="2"/>
  <c r="E35" i="2"/>
  <c r="C35" i="2"/>
  <c r="B35" i="2"/>
  <c r="G34" i="2"/>
  <c r="F34" i="2"/>
  <c r="E34" i="2"/>
  <c r="C34" i="2"/>
  <c r="B34" i="2"/>
  <c r="G33" i="2"/>
  <c r="F33" i="2"/>
  <c r="E33" i="2"/>
  <c r="C33" i="2"/>
  <c r="B33" i="2"/>
  <c r="G32" i="2"/>
  <c r="F32" i="2"/>
  <c r="E32" i="2"/>
  <c r="C32" i="2"/>
  <c r="B32" i="2"/>
  <c r="G31" i="2"/>
  <c r="F31" i="2"/>
  <c r="E31" i="2"/>
  <c r="C31" i="2"/>
  <c r="B31" i="2"/>
  <c r="G30" i="2"/>
  <c r="F30" i="2"/>
  <c r="E30" i="2"/>
  <c r="C30" i="2"/>
  <c r="B30" i="2"/>
  <c r="G29" i="2"/>
  <c r="F29" i="2"/>
  <c r="E29" i="2"/>
  <c r="C29" i="2"/>
  <c r="B29" i="2"/>
  <c r="Q28" i="2"/>
  <c r="C28" i="2"/>
  <c r="H26" i="2"/>
  <c r="G26" i="2"/>
  <c r="F26" i="2"/>
  <c r="E26" i="2"/>
  <c r="D26" i="2"/>
  <c r="C26" i="2"/>
  <c r="H25" i="2"/>
  <c r="G25" i="2"/>
  <c r="F25" i="2"/>
  <c r="E25" i="2"/>
  <c r="D25" i="2"/>
  <c r="C25" i="2"/>
  <c r="B25" i="2"/>
  <c r="Q24" i="2"/>
  <c r="C24" i="2"/>
  <c r="P16" i="2"/>
  <c r="A16" i="2"/>
  <c r="A10" i="2"/>
  <c r="C6" i="2"/>
  <c r="Q3" i="2"/>
  <c r="C3" i="2"/>
  <c r="A1" i="2"/>
</calcChain>
</file>

<file path=xl/sharedStrings.xml><?xml version="1.0" encoding="utf-8"?>
<sst xmlns="http://schemas.openxmlformats.org/spreadsheetml/2006/main" count="571" uniqueCount="208">
  <si>
    <t>Smeta.RU  (495) 974-1589</t>
  </si>
  <si>
    <t>_SSR_</t>
  </si>
  <si>
    <t>Smeta.RU</t>
  </si>
  <si>
    <t/>
  </si>
  <si>
    <t>КУ ЧР "Республиканская служба единого заказчика" Министерства строительства, архитектуры и жилищно-коммунального хозяйства Чувашской Республики</t>
  </si>
  <si>
    <t>Паркаев А.А.</t>
  </si>
  <si>
    <t>ООО "ПМК-Проект"</t>
  </si>
  <si>
    <t>Ижелеева К.В.</t>
  </si>
  <si>
    <t>Лукиянов В.В.</t>
  </si>
  <si>
    <t>Заковряшина Н.О.</t>
  </si>
  <si>
    <t>сметного</t>
  </si>
  <si>
    <t>Начальник отдела сопровождения проектно-изыскательских работ</t>
  </si>
  <si>
    <t>2025, Октябрь</t>
  </si>
  <si>
    <t>СТРОЙКА ОЦСК</t>
  </si>
  <si>
    <t>Гл. 1</t>
  </si>
  <si>
    <t>Глава  1. Подготовка территории строительства, реконструкции, капитального ремонта.</t>
  </si>
  <si>
    <t>Расчет №1</t>
  </si>
  <si>
    <t>Итог 4</t>
  </si>
  <si>
    <t>Перенос и закрепление в натуре оси трасс разного назначения: водопровода,канализации, дорог и прочие линейные сооружения</t>
  </si>
  <si>
    <t>Прочие</t>
  </si>
  <si>
    <t>Гл. 2</t>
  </si>
  <si>
    <t>Глава  2. Основные объекты строительства, реконструкции, капитального ремонта.</t>
  </si>
  <si>
    <t>ЛСР №ЛС-02-01-01</t>
  </si>
  <si>
    <t>Коллектор по ул. Фестивальная, Сурской дамбе, ул. Садовая до КНС №1</t>
  </si>
  <si>
    <t>ЕР</t>
  </si>
  <si>
    <t>ЛСР №ЛС-02-02-01</t>
  </si>
  <si>
    <t>Коллектор по Гоголевскому спуску от ул. Свердлова до ОСК</t>
  </si>
  <si>
    <t>ЛСР №ЛС-02-03-01</t>
  </si>
  <si>
    <t>Коллектор по ул. Шпальная, на участке от ул. Кутузова до ул.Почтовая</t>
  </si>
  <si>
    <t>ЛСР №ЛС-02-04-01</t>
  </si>
  <si>
    <t>Напорный коллектор от КНС №1 по ул. Садовая, ул. Академика Крылова, ул. Ленина до пересечения с ул. Комиссариатская</t>
  </si>
  <si>
    <t>ЛСР №ЛС-02-05-01</t>
  </si>
  <si>
    <t>Напорный коллектор КНС №2 по ул. Чебоксарская и ул. Ленина до ул. Маяковского, 20 (камера гашения)</t>
  </si>
  <si>
    <t>ЛСР №ЛС-02-06-01</t>
  </si>
  <si>
    <t>Канализационная сеть по ул. Ленина от ул. Комиссариатская до ул. Троицкая</t>
  </si>
  <si>
    <t>ЛСР №ЛС-02-07-01</t>
  </si>
  <si>
    <t>Канализационная сеть по ул. Советская от школы №3 до ул. Гончарова</t>
  </si>
  <si>
    <t>ЛСР №ЛС-02-08-01</t>
  </si>
  <si>
    <t>Канализационная сеть по ул. Гончарова от к/т «Октябрь» до ул. Ленина</t>
  </si>
  <si>
    <t>Гл. 3</t>
  </si>
  <si>
    <t>Глава  3. Объекты подсобного и обслуживающего назначения.</t>
  </si>
  <si>
    <t>Гл. 4</t>
  </si>
  <si>
    <t>Глава  4. Объекты энергетического хозяйства.</t>
  </si>
  <si>
    <t>Гл. 5</t>
  </si>
  <si>
    <t>Глава  5. Объекты транспортного хозяйства и связи.</t>
  </si>
  <si>
    <t>Гл. 6</t>
  </si>
  <si>
    <t>Глава  6. Наружные сети и сооружения водоснабжения, водоотведения, теплоснабжения и газоснабжения.</t>
  </si>
  <si>
    <t>Гл. 7</t>
  </si>
  <si>
    <t>Глава  7. Благоустройство и озеленение территории.</t>
  </si>
  <si>
    <t>Ит 1-7</t>
  </si>
  <si>
    <t>Итого по главам 1 - 7</t>
  </si>
  <si>
    <t>1-7</t>
  </si>
  <si>
    <t>Гл. 8</t>
  </si>
  <si>
    <t>Глава  8. Временные здания и сооружения.</t>
  </si>
  <si>
    <t>Приказ №332/пр от 19.06.2020 г. (с изм №534/пр от 13.08.2024 г.)</t>
  </si>
  <si>
    <t>Итог 2</t>
  </si>
  <si>
    <t>Временные здания и сооружения (п.41) - 1,5% с К-0,8</t>
  </si>
  <si>
    <t>СН</t>
  </si>
  <si>
    <t>Ит 1-8</t>
  </si>
  <si>
    <t>Итого по главам 1 - 8</t>
  </si>
  <si>
    <t>1-8</t>
  </si>
  <si>
    <t>Гл. 9</t>
  </si>
  <si>
    <t>Глава  9. Прочие работы и затраты.</t>
  </si>
  <si>
    <t>Приказ №325/пр от 25.05.2021 г. (с изм. №170/пр от 25.03.2025 г.)</t>
  </si>
  <si>
    <t>Итог 1</t>
  </si>
  <si>
    <t>Дополнительные затраты при производстве работ в зимнее время (п.77) - 3,4%</t>
  </si>
  <si>
    <t>Расчет №2</t>
  </si>
  <si>
    <t>Итог 3</t>
  </si>
  <si>
    <t>Расчет платы размещения строительного мусора на полигоне ТБО</t>
  </si>
  <si>
    <t>Ит 1-9</t>
  </si>
  <si>
    <t>Итого по главам 1 - 9</t>
  </si>
  <si>
    <t>1-9</t>
  </si>
  <si>
    <t>Гл. 10</t>
  </si>
  <si>
    <t>Глава 10. Содержание службы заказчика. Строительный контроль.</t>
  </si>
  <si>
    <t>Пост. Правительства РФ №468 от 21.06.2010 г.</t>
  </si>
  <si>
    <t>162</t>
  </si>
  <si>
    <t>Строительный контроль - 1,93%.</t>
  </si>
  <si>
    <t>Ит 1-10</t>
  </si>
  <si>
    <t>Итого по главам 1 - 10</t>
  </si>
  <si>
    <t>1-10</t>
  </si>
  <si>
    <t>Гл. 11</t>
  </si>
  <si>
    <t>Глава 11. Подготовка эксплуатационных кадров для строящегося объекта капитального строительства.</t>
  </si>
  <si>
    <t>170</t>
  </si>
  <si>
    <t>Подготовка эксплуатационных кадров для строящегося объекта капитального строительства.</t>
  </si>
  <si>
    <t>Ит 1-11</t>
  </si>
  <si>
    <t>Итого по главам 1 - 11</t>
  </si>
  <si>
    <t>1-11</t>
  </si>
  <si>
    <t>Гл. 12</t>
  </si>
  <si>
    <t>171.д</t>
  </si>
  <si>
    <t>Подготовка проектной и рабочей документации</t>
  </si>
  <si>
    <t>Приказ Минстроя РФ № 421/пр от 04.08.2020 г.,  п.171</t>
  </si>
  <si>
    <t>171.з</t>
  </si>
  <si>
    <t>Проведение авторского надзора - 0,2%</t>
  </si>
  <si>
    <t>Ит 1-12</t>
  </si>
  <si>
    <t>Итого по главам 1-12</t>
  </si>
  <si>
    <t>1-12</t>
  </si>
  <si>
    <t>Итого по главам 1 - 12</t>
  </si>
  <si>
    <t>Непредв</t>
  </si>
  <si>
    <t>Резерв средств на непредвиденные работы и затраты</t>
  </si>
  <si>
    <t>Приказ Минстроя РФ № 421/пр от 04.08.2020 г.,  п.179,б</t>
  </si>
  <si>
    <t>179</t>
  </si>
  <si>
    <t>Резерв средств на непредвиденные работы и затраты - 3%</t>
  </si>
  <si>
    <t>Ит. с непредв.</t>
  </si>
  <si>
    <t>Итого с непредвиденными</t>
  </si>
  <si>
    <t>Ит с 179</t>
  </si>
  <si>
    <t>НДС</t>
  </si>
  <si>
    <t>Средства на покрытие затрат по уплате налога на добавленную стоимость по итогу глав сводного сметного расчета</t>
  </si>
  <si>
    <t>№ 425-ФЗ от 25.11.2025 г</t>
  </si>
  <si>
    <t>181</t>
  </si>
  <si>
    <t>Средства на покрытие затрат по уплате налога на добавленную стоимость по итогу глав сводного сметного расчета (за исключением ст. 149-150 НК РФ)</t>
  </si>
  <si>
    <t>Итого ССРСС</t>
  </si>
  <si>
    <t>Стоимость в уровне цен на 4 квартал 2025 года с учетом НДС</t>
  </si>
  <si>
    <t>Итого</t>
  </si>
  <si>
    <t>ИТОГО ПО РАСЧЕТУ</t>
  </si>
  <si>
    <t>ЛС-02-01-01</t>
  </si>
  <si>
    <t>ЛС-02-02-01</t>
  </si>
  <si>
    <t>ЛС-02-03-01</t>
  </si>
  <si>
    <t>ЛС-02-04-01</t>
  </si>
  <si>
    <t>ЛС-02-05-01</t>
  </si>
  <si>
    <t>ЛС-02-06-01</t>
  </si>
  <si>
    <t>ЛС-02-07-01</t>
  </si>
  <si>
    <t>ЛС-02-08-01</t>
  </si>
  <si>
    <t>Новая локальная смета</t>
  </si>
  <si>
    <t>Глава 1. Подготовка территории строительства</t>
  </si>
  <si>
    <t>Оформление земельного участка</t>
  </si>
  <si>
    <t>Затраты по разбивке основных осей зданий и сооружений</t>
  </si>
  <si>
    <t>Плата за землю при выкупе земельного участка для строительства</t>
  </si>
  <si>
    <t>Затраты, связанные с получением исходных данных и технических условий</t>
  </si>
  <si>
    <t>Археологические раскопки</t>
  </si>
  <si>
    <t>Плата за аренду земельного участка в период строительства</t>
  </si>
  <si>
    <t>Компенсационные выплаты</t>
  </si>
  <si>
    <t>Затраты, связанные с неблагоприятными гидрогеологическими условиями</t>
  </si>
  <si>
    <t>Затраты на устройства объездов для городского транспорта</t>
  </si>
  <si>
    <t>Освобождение территории строительства</t>
  </si>
  <si>
    <t>Осушение территории стройки</t>
  </si>
  <si>
    <t>Затраты на разминирование территории строительства</t>
  </si>
  <si>
    <t>Рекультивация земель</t>
  </si>
  <si>
    <t>Глава  8. Временные здания и сооружения</t>
  </si>
  <si>
    <t>Временные здания и сооружения</t>
  </si>
  <si>
    <t>Глава  9. Прочие работы и затраты</t>
  </si>
  <si>
    <t>Зимнее удорожание</t>
  </si>
  <si>
    <t>Лимит по снегоборьбе</t>
  </si>
  <si>
    <t>Содержание действующих постоянных автомобильных дорог</t>
  </si>
  <si>
    <t>Затраты по перевозке автомобильным транспортом работников строительных и монтажных организаций</t>
  </si>
  <si>
    <t>Вахтовый метод</t>
  </si>
  <si>
    <t>Командировочные</t>
  </si>
  <si>
    <t>Перебазирование строительно-монтажных организаций</t>
  </si>
  <si>
    <t>Премированием за ввод в действие построенных объектов</t>
  </si>
  <si>
    <t>Добровольное страхование работников и имущества, в том числе строительных рисков</t>
  </si>
  <si>
    <t>Средства на организацию и проведение подрядных торгов (тендеров)</t>
  </si>
  <si>
    <t>Борьба с гнусом</t>
  </si>
  <si>
    <t>Затраты по содержанию горноспасательной службы</t>
  </si>
  <si>
    <t>Пусконаладочные работы (вхолостую)</t>
  </si>
  <si>
    <t>Глава 10. Содержание дирекции (технический надзор) строящегося предприятия (сооружения)</t>
  </si>
  <si>
    <t>Содержание службы заказчика-застройщика (технического надзора) строящегося предприятия</t>
  </si>
  <si>
    <t>Глава 11. Подготовка эксплуатационных кадров</t>
  </si>
  <si>
    <t>Подготовка эксплуатационных кадров</t>
  </si>
  <si>
    <t>Глава 12. Проектные и изыскательские работы, авторский надзор</t>
  </si>
  <si>
    <t>Проектные работы</t>
  </si>
  <si>
    <t>Изыскательские работы</t>
  </si>
  <si>
    <t>Авторский надзор</t>
  </si>
  <si>
    <t>Экспертиза предпроектной и проектной документации</t>
  </si>
  <si>
    <t>Испытание свай</t>
  </si>
  <si>
    <t>Камеральная проверка</t>
  </si>
  <si>
    <t>Подготовка тендерной документации</t>
  </si>
  <si>
    <t>За итогом</t>
  </si>
  <si>
    <t>Суммы налога на добавленную стоимость (НДС)</t>
  </si>
  <si>
    <t>Возвратные суммы, учитывающие стоимость</t>
  </si>
  <si>
    <t>Пусконаладочные работы (под нагрузкой)</t>
  </si>
  <si>
    <t>врем</t>
  </si>
  <si>
    <t>зу</t>
  </si>
  <si>
    <t>Содержание авторского надзора 0,2%</t>
  </si>
  <si>
    <t>НДС 20%</t>
  </si>
  <si>
    <t>Непредв расх</t>
  </si>
  <si>
    <t>Непредвиденные расходы (установить% самостоятельно: 2 - непроизводственного; 3 - производственного, линейные; 10 - уникальные, опасные, сложные)</t>
  </si>
  <si>
    <t>Проектные</t>
  </si>
  <si>
    <t>Стр_контр</t>
  </si>
  <si>
    <t>Строительный контроль</t>
  </si>
  <si>
    <t>Перем. 1</t>
  </si>
  <si>
    <t>Тех. прис</t>
  </si>
  <si>
    <t>Перем. 2</t>
  </si>
  <si>
    <t>мусор</t>
  </si>
  <si>
    <t>Перем. 3</t>
  </si>
  <si>
    <t>Перенос</t>
  </si>
  <si>
    <t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</si>
  <si>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t>
  </si>
  <si>
    <t>Заказчик</t>
  </si>
  <si>
    <t>(наименование организации)</t>
  </si>
  <si>
    <t>Утвержден</t>
  </si>
  <si>
    <t>Сводный сметный расчет в сумме</t>
  </si>
  <si>
    <t>тыс.руб.</t>
  </si>
  <si>
    <t>(ссылка на документ об утверждении)</t>
  </si>
  <si>
    <t>(наименование стройки)</t>
  </si>
  <si>
    <t>№ п/п</t>
  </si>
  <si>
    <t xml:space="preserve"> Обоснование</t>
  </si>
  <si>
    <t>Наименование глав, объектов капитального строительства, работ и затрат</t>
  </si>
  <si>
    <t>Сметная стоимость, тыс.руб.</t>
  </si>
  <si>
    <t>строительных (ремонтно - строительных, ремонтно - реставрационных) работ</t>
  </si>
  <si>
    <t>монтажных работ</t>
  </si>
  <si>
    <t>оборудования</t>
  </si>
  <si>
    <t>прочих затрат</t>
  </si>
  <si>
    <t>всего</t>
  </si>
  <si>
    <t>СВОДНЫЙ СМЕТНЫЙ РАСЧЕТ СТОИМОСТИ СТРОИТЕЛЬСТВА</t>
  </si>
  <si>
    <t>Составлен в базисном уровне цен 4 квартал 2025 г.</t>
  </si>
  <si>
    <t>Руководитель проектной организации</t>
  </si>
  <si>
    <t>Главный инженер проекта</t>
  </si>
  <si>
    <t>[подпись(инициалы,фамилия)]</t>
  </si>
  <si>
    <t>[должность,подпись(инициалы,фамилия)]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</si>
</sst>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d\ \ mmmm\ yyyy\ \г\."/>
    <numFmt numFmtId="165" formatCode="d\ mmmm\ yyyy\ \г\."/>
    <numFmt numFmtId="166" formatCode="#,##0.00000"/>
  </numFmts>
  <fonts count="13" x14ac:knownFonts="1">
    <font>
      <sz val="10"/>
      <name val="Arial"/>
      <charset val="204"/>
    </font>
    <font>
      <b/>
      <sz val="10"/>
      <color indexed="12"/>
      <name val="Arial"/>
      <family val="2"/>
      <charset val="204"/>
    </font>
    <font>
      <b/>
      <sz val="10"/>
      <color indexed="17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1" applyFont="1"/>
    <xf numFmtId="0" fontId="3" fillId="0" borderId="1" xfId="1" applyFont="1" applyBorder="1"/>
    <xf numFmtId="164" fontId="3" fillId="0" borderId="0" xfId="1" applyNumberFormat="1" applyFont="1" applyAlignment="1">
      <alignment horizontal="left"/>
    </xf>
    <xf numFmtId="0" fontId="6" fillId="0" borderId="0" xfId="1" applyFont="1"/>
    <xf numFmtId="4" fontId="6" fillId="0" borderId="1" xfId="1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1" xfId="0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left" wrapText="1" shrinkToFit="1"/>
    </xf>
    <xf numFmtId="4" fontId="3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right" wrapText="1"/>
    </xf>
    <xf numFmtId="0" fontId="3" fillId="0" borderId="2" xfId="0" applyFont="1" applyBorder="1"/>
    <xf numFmtId="4" fontId="6" fillId="0" borderId="2" xfId="0" applyNumberFormat="1" applyFon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0" xfId="0" applyFont="1"/>
    <xf numFmtId="166" fontId="3" fillId="0" borderId="0" xfId="0" applyNumberFormat="1" applyFont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/>
    </xf>
    <xf numFmtId="166" fontId="3" fillId="0" borderId="0" xfId="0" applyNumberFormat="1" applyFont="1"/>
    <xf numFmtId="166" fontId="3" fillId="0" borderId="2" xfId="0" applyNumberFormat="1" applyFont="1" applyBorder="1"/>
    <xf numFmtId="166" fontId="3" fillId="0" borderId="1" xfId="0" applyNumberFormat="1" applyFont="1" applyBorder="1" applyAlignment="1">
      <alignment horizontal="center"/>
    </xf>
    <xf numFmtId="166" fontId="12" fillId="0" borderId="0" xfId="0" applyNumberFormat="1" applyFont="1" applyAlignment="1">
      <alignment horizontal="center" vertical="center"/>
    </xf>
    <xf numFmtId="166" fontId="12" fillId="0" borderId="0" xfId="0" applyNumberFormat="1" applyFont="1"/>
    <xf numFmtId="166" fontId="8" fillId="0" borderId="0" xfId="0" applyNumberFormat="1" applyFont="1"/>
    <xf numFmtId="0" fontId="7" fillId="0" borderId="1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5" fillId="0" borderId="2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AC2134CE-BF8E-485A-985A-E9F1D56774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F696D-BBC9-47B7-A35F-D81E9F53E18B}">
  <sheetPr>
    <pageSetUpPr fitToPage="1"/>
  </sheetPr>
  <dimension ref="A1:Q105"/>
  <sheetViews>
    <sheetView tabSelected="1" topLeftCell="A82" zoomScaleNormal="100" workbookViewId="0">
      <selection activeCell="H64" sqref="H64"/>
    </sheetView>
  </sheetViews>
  <sheetFormatPr defaultRowHeight="12.75" x14ac:dyDescent="0.2"/>
  <cols>
    <col min="1" max="1" width="4.7109375" customWidth="1"/>
    <col min="2" max="2" width="15.7109375" customWidth="1"/>
    <col min="3" max="3" width="40.7109375" customWidth="1"/>
    <col min="4" max="8" width="15.7109375" customWidth="1"/>
    <col min="9" max="9" width="12.5703125" customWidth="1"/>
    <col min="10" max="15" width="0" hidden="1" customWidth="1"/>
    <col min="16" max="16" width="134.7109375" hidden="1" customWidth="1"/>
    <col min="17" max="17" width="115.7109375" hidden="1" customWidth="1"/>
  </cols>
  <sheetData>
    <row r="1" spans="1:17" x14ac:dyDescent="0.2">
      <c r="A1" s="3" t="str">
        <f>Source!B1</f>
        <v>Smeta.RU  (495) 974-1589</v>
      </c>
      <c r="B1" s="3"/>
      <c r="C1" s="3"/>
      <c r="D1" s="3"/>
      <c r="E1" s="3"/>
      <c r="F1" s="3"/>
      <c r="G1" s="3"/>
      <c r="H1" s="3"/>
    </row>
    <row r="2" spans="1:17" x14ac:dyDescent="0.2">
      <c r="A2" s="4"/>
      <c r="B2" s="4"/>
      <c r="C2" s="4"/>
      <c r="D2" s="4"/>
      <c r="E2" s="4"/>
      <c r="F2" s="4"/>
      <c r="G2" s="4"/>
      <c r="H2" s="4"/>
    </row>
    <row r="3" spans="1:17" x14ac:dyDescent="0.2">
      <c r="A3" s="4" t="s">
        <v>186</v>
      </c>
      <c r="B3" s="4"/>
      <c r="C3" s="5" t="str">
        <f>IF(Source!H4&lt;&gt;"",Source!H4," ")</f>
        <v>КУ ЧР "Республиканская служба единого заказчика" Министерства строительства, архитектуры и жилищно-коммунального хозяйства Чувашской Республики</v>
      </c>
      <c r="D3" s="5"/>
      <c r="E3" s="5"/>
      <c r="F3" s="5"/>
      <c r="G3" s="5"/>
      <c r="H3" s="5"/>
      <c r="Q3" s="5" t="str">
        <f>IF(Source!H4&lt;&gt;"",Source!H4," ")</f>
        <v>КУ ЧР "Республиканская служба единого заказчика" Министерства строительства, архитектуры и жилищно-коммунального хозяйства Чувашской Республики</v>
      </c>
    </row>
    <row r="4" spans="1:17" x14ac:dyDescent="0.2">
      <c r="A4" s="43" t="s">
        <v>187</v>
      </c>
      <c r="B4" s="43"/>
      <c r="C4" s="43"/>
      <c r="D4" s="43"/>
      <c r="E4" s="43"/>
      <c r="F4" s="43"/>
      <c r="G4" s="43"/>
      <c r="H4" s="43"/>
    </row>
    <row r="5" spans="1:17" x14ac:dyDescent="0.2">
      <c r="A5" s="4"/>
      <c r="B5" s="4"/>
      <c r="C5" s="4"/>
      <c r="D5" s="4"/>
      <c r="E5" s="4"/>
      <c r="F5" s="4"/>
      <c r="G5" s="4"/>
      <c r="H5" s="4"/>
    </row>
    <row r="6" spans="1:17" x14ac:dyDescent="0.2">
      <c r="A6" s="4" t="s">
        <v>188</v>
      </c>
      <c r="B6" s="4"/>
      <c r="C6" s="6">
        <f>IF(Source!AA4&lt;&gt;0, Source!AA4, "")</f>
        <v>45993</v>
      </c>
      <c r="D6" s="4"/>
      <c r="E6" s="4"/>
      <c r="F6" s="4"/>
      <c r="G6" s="4"/>
      <c r="H6" s="4"/>
    </row>
    <row r="7" spans="1:17" x14ac:dyDescent="0.2">
      <c r="A7" s="4"/>
      <c r="B7" s="4"/>
      <c r="C7" s="4"/>
      <c r="D7" s="4"/>
      <c r="E7" s="4"/>
      <c r="F7" s="4"/>
      <c r="G7" s="4"/>
      <c r="H7" s="4"/>
    </row>
    <row r="8" spans="1:17" x14ac:dyDescent="0.2">
      <c r="A8" s="7" t="s">
        <v>189</v>
      </c>
      <c r="B8" s="7"/>
      <c r="C8" s="7"/>
      <c r="D8" s="8">
        <f>H91</f>
        <v>637598.34869441518</v>
      </c>
      <c r="E8" s="7" t="s">
        <v>190</v>
      </c>
      <c r="F8" s="4"/>
      <c r="G8" s="4"/>
      <c r="H8" s="4"/>
    </row>
    <row r="9" spans="1:17" x14ac:dyDescent="0.2">
      <c r="A9" s="4"/>
      <c r="B9" s="4"/>
      <c r="C9" s="4"/>
      <c r="D9" s="4"/>
      <c r="E9" s="4"/>
      <c r="F9" s="4"/>
      <c r="G9" s="4"/>
      <c r="H9" s="4"/>
    </row>
    <row r="10" spans="1:17" x14ac:dyDescent="0.2">
      <c r="A10" s="44" t="str">
        <f>IF(Source!AB4&lt;&gt;"", Source!AB4, " ")</f>
        <v xml:space="preserve"> </v>
      </c>
      <c r="B10" s="44"/>
      <c r="C10" s="44"/>
      <c r="D10" s="44"/>
      <c r="E10" s="44"/>
      <c r="F10" s="44"/>
      <c r="G10" s="44"/>
      <c r="H10" s="44"/>
    </row>
    <row r="11" spans="1:17" x14ac:dyDescent="0.2">
      <c r="A11" s="45" t="s">
        <v>191</v>
      </c>
      <c r="B11" s="45"/>
      <c r="C11" s="45"/>
      <c r="D11" s="45"/>
      <c r="E11" s="45"/>
      <c r="F11" s="45"/>
      <c r="G11" s="45"/>
      <c r="H11" s="45"/>
    </row>
    <row r="12" spans="1:17" ht="13.15" hidden="1" customHeight="1" x14ac:dyDescent="0.2">
      <c r="A12" s="9"/>
      <c r="B12" s="17">
        <v>46055</v>
      </c>
      <c r="C12" s="9"/>
      <c r="D12" s="9"/>
      <c r="E12" s="9"/>
      <c r="F12" s="9"/>
      <c r="G12" s="9"/>
      <c r="H12" s="9"/>
    </row>
    <row r="13" spans="1:17" ht="13.15" customHeight="1" x14ac:dyDescent="0.2">
      <c r="A13" s="10"/>
      <c r="B13" s="10"/>
      <c r="C13" s="10"/>
      <c r="D13" s="10"/>
      <c r="E13" s="10"/>
      <c r="F13" s="10"/>
      <c r="G13" s="10"/>
      <c r="H13" s="10"/>
    </row>
    <row r="14" spans="1:17" ht="15.6" customHeight="1" x14ac:dyDescent="0.25">
      <c r="A14" s="46" t="s">
        <v>202</v>
      </c>
      <c r="B14" s="46"/>
      <c r="C14" s="46"/>
      <c r="D14" s="46"/>
      <c r="E14" s="46"/>
      <c r="F14" s="46"/>
      <c r="G14" s="46"/>
      <c r="H14" s="46"/>
    </row>
    <row r="15" spans="1:17" ht="13.15" customHeight="1" x14ac:dyDescent="0.2">
      <c r="A15" s="10"/>
      <c r="B15" s="10"/>
      <c r="C15" s="10"/>
      <c r="D15" s="10"/>
      <c r="E15" s="10"/>
      <c r="F15" s="10"/>
      <c r="G15" s="10"/>
      <c r="H15" s="10"/>
    </row>
    <row r="16" spans="1:17" ht="39.75" customHeight="1" x14ac:dyDescent="0.2">
      <c r="A16" s="47" t="str">
        <f>CONCATENATE(Source!G4)</f>
        <v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v>
      </c>
      <c r="B16" s="47"/>
      <c r="C16" s="47"/>
      <c r="D16" s="47"/>
      <c r="E16" s="47"/>
      <c r="F16" s="47"/>
      <c r="G16" s="47"/>
      <c r="H16" s="47"/>
      <c r="P16" s="11" t="str">
        <f>CONCATENATE(Source!G4)</f>
        <v>Реконструкция объектов централизованной системы водоотведения г. Алатырь Чувашской Республики (8 мероприятий по сетям водоотведения, проходящим по улицам: Фестивальная, Садовая, Свердлова, Шпальная, Кутузова, Почтовая, Академика Крылова, Ленина, Комиссариатская, Чебоксарская, Маяковского, Троицкая, Советская, Гончарова, Гоголевский спуск, Сурская дамба)</v>
      </c>
    </row>
    <row r="17" spans="1:17" ht="13.15" customHeight="1" x14ac:dyDescent="0.2">
      <c r="A17" s="39" t="s">
        <v>192</v>
      </c>
      <c r="B17" s="39"/>
      <c r="C17" s="39"/>
      <c r="D17" s="39"/>
      <c r="E17" s="39"/>
      <c r="F17" s="39"/>
      <c r="G17" s="39"/>
      <c r="H17" s="39"/>
    </row>
    <row r="18" spans="1:17" ht="13.15" customHeight="1" x14ac:dyDescent="0.2">
      <c r="A18" s="48"/>
      <c r="B18" s="48"/>
      <c r="C18" s="48"/>
      <c r="D18" s="48"/>
      <c r="E18" s="48"/>
      <c r="F18" s="48"/>
      <c r="G18" s="48"/>
      <c r="H18" s="48"/>
    </row>
    <row r="19" spans="1:17" ht="13.15" customHeight="1" x14ac:dyDescent="0.2">
      <c r="A19" s="10" t="s">
        <v>203</v>
      </c>
      <c r="B19" s="10"/>
      <c r="C19" s="10"/>
      <c r="D19" s="13"/>
      <c r="E19" s="10"/>
      <c r="F19" s="10"/>
      <c r="G19" s="10"/>
      <c r="H19" s="10"/>
    </row>
    <row r="20" spans="1:17" ht="13.15" customHeight="1" x14ac:dyDescent="0.2">
      <c r="A20" s="14"/>
      <c r="B20" s="14"/>
      <c r="C20" s="14"/>
      <c r="D20" s="14"/>
      <c r="E20" s="14"/>
      <c r="F20" s="14"/>
      <c r="G20" s="14"/>
      <c r="H20" s="14"/>
    </row>
    <row r="21" spans="1:17" ht="13.15" customHeight="1" x14ac:dyDescent="0.2">
      <c r="A21" s="49" t="s">
        <v>193</v>
      </c>
      <c r="B21" s="49" t="s">
        <v>194</v>
      </c>
      <c r="C21" s="49" t="s">
        <v>195</v>
      </c>
      <c r="D21" s="51" t="s">
        <v>196</v>
      </c>
      <c r="E21" s="52"/>
      <c r="F21" s="52"/>
      <c r="G21" s="52"/>
      <c r="H21" s="53"/>
    </row>
    <row r="22" spans="1:17" ht="72" customHeight="1" x14ac:dyDescent="0.2">
      <c r="A22" s="50"/>
      <c r="B22" s="50"/>
      <c r="C22" s="50"/>
      <c r="D22" s="15" t="s">
        <v>197</v>
      </c>
      <c r="E22" s="15" t="s">
        <v>198</v>
      </c>
      <c r="F22" s="15" t="s">
        <v>199</v>
      </c>
      <c r="G22" s="15" t="s">
        <v>200</v>
      </c>
      <c r="H22" s="15" t="s">
        <v>201</v>
      </c>
    </row>
    <row r="23" spans="1:17" ht="13.15" customHeight="1" x14ac:dyDescent="0.2">
      <c r="A23" s="16">
        <v>1</v>
      </c>
      <c r="B23" s="16">
        <v>2</v>
      </c>
      <c r="C23" s="16">
        <v>3</v>
      </c>
      <c r="D23" s="16">
        <v>4</v>
      </c>
      <c r="E23" s="16">
        <v>5</v>
      </c>
      <c r="F23" s="16">
        <v>6</v>
      </c>
      <c r="G23" s="16">
        <v>7</v>
      </c>
      <c r="H23" s="16">
        <v>8</v>
      </c>
    </row>
    <row r="24" spans="1:17" x14ac:dyDescent="0.2">
      <c r="A24" s="3"/>
      <c r="B24" s="3"/>
      <c r="C24" s="42" t="str">
        <f>Source!G12</f>
        <v>Глава  1. Подготовка территории строительства, реконструкции, капитального ремонта.</v>
      </c>
      <c r="D24" s="42"/>
      <c r="E24" s="42"/>
      <c r="F24" s="42"/>
      <c r="G24" s="42"/>
      <c r="H24" s="42"/>
      <c r="Q24" s="18" t="str">
        <f>Source!G12</f>
        <v>Глава  1. Подготовка территории строительства, реконструкции, капитального ремонта.</v>
      </c>
    </row>
    <row r="25" spans="1:17" ht="38.25" x14ac:dyDescent="0.2">
      <c r="A25" s="19">
        <v>1</v>
      </c>
      <c r="B25" s="20" t="str">
        <f>Source!E13</f>
        <v>Расчет №1</v>
      </c>
      <c r="C25" s="21" t="str">
        <f>Source!G13</f>
        <v>Перенос и закрепление в натуре оси трасс разного назначения: водопровода,канализации, дорог и прочие линейные сооружения</v>
      </c>
      <c r="D25" s="22" t="str">
        <f>IF(Source!AI13=0,"-", Source!AI13/1)</f>
        <v>-</v>
      </c>
      <c r="E25" s="22" t="str">
        <f>IF(Source!AJ13=0,"-", Source!AJ13/1)</f>
        <v>-</v>
      </c>
      <c r="F25" s="22" t="str">
        <f>IF(Source!AK13=0,"-", Source!AK13/1)</f>
        <v>-</v>
      </c>
      <c r="G25" s="29">
        <f>IF(Source!AL13=0,"-", Source!AL13/1)</f>
        <v>170.11</v>
      </c>
      <c r="H25" s="29">
        <f>IF(Source!AM13=0,"-", Source!AM13/1)</f>
        <v>170.11</v>
      </c>
    </row>
    <row r="26" spans="1:17" x14ac:dyDescent="0.2">
      <c r="A26" s="3"/>
      <c r="B26" s="3"/>
      <c r="C26" s="23" t="str">
        <f>CONCATENATE("Итого по ", Source!F12)</f>
        <v>Итого по Гл. 1</v>
      </c>
      <c r="D26" s="25" t="str">
        <f>IF(Source!AI12=0,"-", Source!AI12/1)</f>
        <v>-</v>
      </c>
      <c r="E26" s="25" t="str">
        <f>IF(Source!AJ12=0,"-", Source!AJ12/1)</f>
        <v>-</v>
      </c>
      <c r="F26" s="25" t="str">
        <f>IF(Source!AK12=0,"-", Source!AK12/1)</f>
        <v>-</v>
      </c>
      <c r="G26" s="30">
        <f>IF(Source!AL12=0,"-", Source!AL12/1)</f>
        <v>170.11</v>
      </c>
      <c r="H26" s="30">
        <f>IF(Source!AM12=0,"-", Source!AM12/1)</f>
        <v>170.11</v>
      </c>
    </row>
    <row r="27" spans="1:17" x14ac:dyDescent="0.2">
      <c r="A27" s="3"/>
      <c r="B27" s="3"/>
      <c r="C27" s="3"/>
      <c r="D27" s="3"/>
      <c r="E27" s="3"/>
      <c r="F27" s="3"/>
      <c r="G27" s="3"/>
      <c r="H27" s="3"/>
    </row>
    <row r="28" spans="1:17" x14ac:dyDescent="0.2">
      <c r="A28" s="3"/>
      <c r="B28" s="3"/>
      <c r="C28" s="41" t="str">
        <f>Source!G14</f>
        <v>Глава  2. Основные объекты строительства, реконструкции, капитального ремонта.</v>
      </c>
      <c r="D28" s="41"/>
      <c r="E28" s="41"/>
      <c r="F28" s="41"/>
      <c r="G28" s="41"/>
      <c r="H28" s="41"/>
      <c r="Q28" s="26" t="str">
        <f>Source!G14</f>
        <v>Глава  2. Основные объекты строительства, реконструкции, капитального ремонта.</v>
      </c>
    </row>
    <row r="29" spans="1:17" ht="25.5" x14ac:dyDescent="0.2">
      <c r="A29" s="19">
        <v>2</v>
      </c>
      <c r="B29" s="20" t="str">
        <f>Source!E15</f>
        <v>ЛСР №ЛС-02-01-01</v>
      </c>
      <c r="C29" s="21" t="str">
        <f>Source!G15</f>
        <v>Коллектор по ул. Фестивальная, Сурской дамбе, ул. Садовая до КНС №1</v>
      </c>
      <c r="D29" s="29">
        <v>21025.175469999998</v>
      </c>
      <c r="E29" s="22" t="str">
        <f>IF(Source!AJ15=0,"-", Source!AJ15/1)</f>
        <v>-</v>
      </c>
      <c r="F29" s="22" t="str">
        <f>IF(Source!AK15=0,"-", Source!AK15/1)</f>
        <v>-</v>
      </c>
      <c r="G29" s="22" t="str">
        <f>IF(Source!AL15=0,"-", Source!AL15/1)</f>
        <v>-</v>
      </c>
      <c r="H29" s="29">
        <v>21025.175469999998</v>
      </c>
    </row>
    <row r="30" spans="1:17" ht="25.5" x14ac:dyDescent="0.2">
      <c r="A30" s="19">
        <v>3</v>
      </c>
      <c r="B30" s="20" t="str">
        <f>Source!E16</f>
        <v>ЛСР №ЛС-02-02-01</v>
      </c>
      <c r="C30" s="21" t="str">
        <f>Source!G16</f>
        <v>Коллектор по Гоголевскому спуску от ул. Свердлова до ОСК</v>
      </c>
      <c r="D30" s="29">
        <v>86481.816659999997</v>
      </c>
      <c r="E30" s="22" t="str">
        <f>IF(Source!AJ16=0,"-", Source!AJ16/1)</f>
        <v>-</v>
      </c>
      <c r="F30" s="22" t="str">
        <f>IF(Source!AK16=0,"-", Source!AK16/1)</f>
        <v>-</v>
      </c>
      <c r="G30" s="22" t="str">
        <f>IF(Source!AL16=0,"-", Source!AL16/1)</f>
        <v>-</v>
      </c>
      <c r="H30" s="29">
        <v>86481.816659999997</v>
      </c>
    </row>
    <row r="31" spans="1:17" ht="25.5" x14ac:dyDescent="0.2">
      <c r="A31" s="19">
        <v>4</v>
      </c>
      <c r="B31" s="20" t="str">
        <f>Source!E17</f>
        <v>ЛСР №ЛС-02-03-01</v>
      </c>
      <c r="C31" s="21" t="str">
        <f>Source!G17</f>
        <v>Коллектор по ул. Шпальная, на участке от ул. Кутузова до ул.Почтовая</v>
      </c>
      <c r="D31" s="29">
        <v>55949.551330000002</v>
      </c>
      <c r="E31" s="22" t="str">
        <f>IF(Source!AJ17=0,"-", Source!AJ17/1)</f>
        <v>-</v>
      </c>
      <c r="F31" s="22" t="str">
        <f>IF(Source!AK17=0,"-", Source!AK17/1)</f>
        <v>-</v>
      </c>
      <c r="G31" s="22" t="str">
        <f>IF(Source!AL17=0,"-", Source!AL17/1)</f>
        <v>-</v>
      </c>
      <c r="H31" s="29">
        <v>55949.551330000002</v>
      </c>
    </row>
    <row r="32" spans="1:17" ht="38.25" x14ac:dyDescent="0.2">
      <c r="A32" s="19">
        <v>5</v>
      </c>
      <c r="B32" s="20" t="str">
        <f>Source!E18</f>
        <v>ЛСР №ЛС-02-04-01</v>
      </c>
      <c r="C32" s="21" t="str">
        <f>Source!G18</f>
        <v>Напорный коллектор от КНС №1 по ул. Садовая, ул. Академика Крылова, ул. Ленина до пересечения с ул. Комиссариатская</v>
      </c>
      <c r="D32" s="29">
        <v>56666.724419999999</v>
      </c>
      <c r="E32" s="22" t="str">
        <f>IF(Source!AJ18=0,"-", Source!AJ18/1)</f>
        <v>-</v>
      </c>
      <c r="F32" s="22" t="str">
        <f>IF(Source!AK18=0,"-", Source!AK18/1)</f>
        <v>-</v>
      </c>
      <c r="G32" s="22" t="str">
        <f>IF(Source!AL18=0,"-", Source!AL18/1)</f>
        <v>-</v>
      </c>
      <c r="H32" s="29">
        <v>56666.724419999999</v>
      </c>
    </row>
    <row r="33" spans="1:17" ht="38.25" x14ac:dyDescent="0.2">
      <c r="A33" s="19">
        <v>6</v>
      </c>
      <c r="B33" s="20" t="str">
        <f>Source!E19</f>
        <v>ЛСР №ЛС-02-05-01</v>
      </c>
      <c r="C33" s="21" t="str">
        <f>Source!G19</f>
        <v>Напорный коллектор КНС №2 по ул. Чебоксарская и ул. Ленина до ул. Маяковского, 20 (камера гашения)</v>
      </c>
      <c r="D33" s="29">
        <v>47135.954440000001</v>
      </c>
      <c r="E33" s="22" t="str">
        <f>IF(Source!AJ19=0,"-", Source!AJ19/1)</f>
        <v>-</v>
      </c>
      <c r="F33" s="22" t="str">
        <f>IF(Source!AK19=0,"-", Source!AK19/1)</f>
        <v>-</v>
      </c>
      <c r="G33" s="22" t="str">
        <f>IF(Source!AL19=0,"-", Source!AL19/1)</f>
        <v>-</v>
      </c>
      <c r="H33" s="29">
        <v>47135.954440000001</v>
      </c>
    </row>
    <row r="34" spans="1:17" ht="25.5" x14ac:dyDescent="0.2">
      <c r="A34" s="19">
        <v>7</v>
      </c>
      <c r="B34" s="20" t="str">
        <f>Source!E20</f>
        <v>ЛСР №ЛС-02-06-01</v>
      </c>
      <c r="C34" s="21" t="str">
        <f>Source!G20</f>
        <v>Канализационная сеть по ул. Ленина от ул. Комиссариатская до ул. Троицкая</v>
      </c>
      <c r="D34" s="29">
        <v>119634.54728</v>
      </c>
      <c r="E34" s="22" t="str">
        <f>IF(Source!AJ20=0,"-", Source!AJ20/1)</f>
        <v>-</v>
      </c>
      <c r="F34" s="22" t="str">
        <f>IF(Source!AK20=0,"-", Source!AK20/1)</f>
        <v>-</v>
      </c>
      <c r="G34" s="22" t="str">
        <f>IF(Source!AL20=0,"-", Source!AL20/1)</f>
        <v>-</v>
      </c>
      <c r="H34" s="29">
        <v>119634.54728</v>
      </c>
    </row>
    <row r="35" spans="1:17" ht="25.5" x14ac:dyDescent="0.2">
      <c r="A35" s="19">
        <v>8</v>
      </c>
      <c r="B35" s="20" t="str">
        <f>Source!E21</f>
        <v>ЛСР №ЛС-02-07-01</v>
      </c>
      <c r="C35" s="21" t="str">
        <f>Source!G21</f>
        <v>Канализационная сеть по ул. Советская от школы №3 до ул. Гончарова</v>
      </c>
      <c r="D35" s="29">
        <v>66631.681729999997</v>
      </c>
      <c r="E35" s="22" t="str">
        <f>IF(Source!AJ21=0,"-", Source!AJ21/1)</f>
        <v>-</v>
      </c>
      <c r="F35" s="22" t="str">
        <f>IF(Source!AK21=0,"-", Source!AK21/1)</f>
        <v>-</v>
      </c>
      <c r="G35" s="22" t="str">
        <f>IF(Source!AL21=0,"-", Source!AL21/1)</f>
        <v>-</v>
      </c>
      <c r="H35" s="29">
        <v>66631.681729999997</v>
      </c>
    </row>
    <row r="36" spans="1:17" ht="25.5" x14ac:dyDescent="0.2">
      <c r="A36" s="19">
        <v>9</v>
      </c>
      <c r="B36" s="20" t="str">
        <f>Source!E22</f>
        <v>ЛСР №ЛС-02-08-01</v>
      </c>
      <c r="C36" s="21" t="str">
        <f>Source!G22</f>
        <v>Канализационная сеть по ул. Гончарова от к/т «Октябрь» до ул. Ленина</v>
      </c>
      <c r="D36" s="34">
        <v>30415.13305</v>
      </c>
      <c r="E36" s="22" t="str">
        <f>IF(Source!AJ22=0,"-", Source!AJ22/1)</f>
        <v>-</v>
      </c>
      <c r="F36" s="22" t="str">
        <f>IF(Source!AK22=0,"-", Source!AK22/1)</f>
        <v>-</v>
      </c>
      <c r="G36" s="22" t="str">
        <f>IF(Source!AL22=0,"-", Source!AL22/1)</f>
        <v>-</v>
      </c>
      <c r="H36" s="34">
        <v>30415.13305</v>
      </c>
    </row>
    <row r="37" spans="1:17" x14ac:dyDescent="0.2">
      <c r="A37" s="3"/>
      <c r="B37" s="3"/>
      <c r="C37" s="23" t="str">
        <f>CONCATENATE("Итого по ", Source!F14)</f>
        <v>Итого по Гл. 2</v>
      </c>
      <c r="D37" s="35">
        <f>SUM(D29:D36)</f>
        <v>483940.58438000001</v>
      </c>
      <c r="E37" s="25" t="str">
        <f>IF(Source!AJ14=0,"-", Source!AJ14/1)</f>
        <v>-</v>
      </c>
      <c r="F37" s="25" t="str">
        <f>IF(Source!AK14=0,"-", Source!AK14/1)</f>
        <v>-</v>
      </c>
      <c r="G37" s="25" t="str">
        <f>IF(Source!AL14=0,"-", Source!AL14/1)</f>
        <v>-</v>
      </c>
      <c r="H37" s="35">
        <f>SUM(H29:H36)</f>
        <v>483940.58438000001</v>
      </c>
      <c r="I37" s="31"/>
    </row>
    <row r="38" spans="1:17" x14ac:dyDescent="0.2">
      <c r="A38" s="3"/>
      <c r="B38" s="3"/>
      <c r="C38" s="3"/>
      <c r="D38" s="3"/>
      <c r="E38" s="3"/>
      <c r="F38" s="3"/>
      <c r="G38" s="3"/>
      <c r="H38" s="3"/>
    </row>
    <row r="39" spans="1:17" x14ac:dyDescent="0.2">
      <c r="A39" s="3"/>
      <c r="B39" s="3"/>
      <c r="C39" s="41" t="str">
        <f>Source!G23</f>
        <v>Глава  3. Объекты подсобного и обслуживающего назначения.</v>
      </c>
      <c r="D39" s="41"/>
      <c r="E39" s="41"/>
      <c r="F39" s="41"/>
      <c r="G39" s="41"/>
      <c r="H39" s="41"/>
    </row>
    <row r="40" spans="1:17" x14ac:dyDescent="0.2">
      <c r="A40" s="3"/>
      <c r="B40" s="3"/>
      <c r="C40" s="23" t="str">
        <f>CONCATENATE("Итого по ", Source!F23)</f>
        <v>Итого по Гл. 3</v>
      </c>
      <c r="D40" s="25" t="str">
        <f>IF(Source!AI23=0,"-", Source!AI23/1)</f>
        <v>-</v>
      </c>
      <c r="E40" s="25" t="str">
        <f>IF(Source!AJ23=0,"-", Source!AJ23/1)</f>
        <v>-</v>
      </c>
      <c r="F40" s="25" t="str">
        <f>IF(Source!AK23=0,"-", Source!AK23/1)</f>
        <v>-</v>
      </c>
      <c r="G40" s="25" t="str">
        <f>IF(Source!AL23=0,"-", Source!AL23/1)</f>
        <v>-</v>
      </c>
      <c r="H40" s="25" t="str">
        <f>IF(Source!AM23=0,"-", Source!AM23/1)</f>
        <v>-</v>
      </c>
    </row>
    <row r="41" spans="1:17" x14ac:dyDescent="0.2">
      <c r="A41" s="3"/>
      <c r="B41" s="3"/>
      <c r="C41" s="3"/>
      <c r="D41" s="3"/>
      <c r="E41" s="3"/>
      <c r="F41" s="3"/>
      <c r="G41" s="3"/>
      <c r="H41" s="3"/>
    </row>
    <row r="42" spans="1:17" x14ac:dyDescent="0.2">
      <c r="A42" s="3"/>
      <c r="B42" s="3"/>
      <c r="C42" s="41" t="str">
        <f>Source!G24</f>
        <v>Глава  4. Объекты энергетического хозяйства.</v>
      </c>
      <c r="D42" s="41"/>
      <c r="E42" s="41"/>
      <c r="F42" s="41"/>
      <c r="G42" s="41"/>
      <c r="H42" s="41"/>
    </row>
    <row r="43" spans="1:17" x14ac:dyDescent="0.2">
      <c r="A43" s="3"/>
      <c r="B43" s="3"/>
      <c r="C43" s="23" t="str">
        <f>CONCATENATE("Итого по ", Source!F24)</f>
        <v>Итого по Гл. 4</v>
      </c>
      <c r="D43" s="25" t="str">
        <f>IF(Source!AI24=0,"-", Source!AI24/1)</f>
        <v>-</v>
      </c>
      <c r="E43" s="25" t="str">
        <f>IF(Source!AJ24=0,"-", Source!AJ24/1)</f>
        <v>-</v>
      </c>
      <c r="F43" s="25" t="str">
        <f>IF(Source!AK24=0,"-", Source!AK24/1)</f>
        <v>-</v>
      </c>
      <c r="G43" s="25" t="str">
        <f>IF(Source!AL24=0,"-", Source!AL24/1)</f>
        <v>-</v>
      </c>
      <c r="H43" s="25" t="str">
        <f>IF(Source!AM24=0,"-", Source!AM24/1)</f>
        <v>-</v>
      </c>
    </row>
    <row r="44" spans="1:17" x14ac:dyDescent="0.2">
      <c r="A44" s="3"/>
      <c r="B44" s="3"/>
      <c r="C44" s="3"/>
      <c r="D44" s="3"/>
      <c r="E44" s="3"/>
      <c r="F44" s="3"/>
      <c r="G44" s="3"/>
      <c r="H44" s="3"/>
    </row>
    <row r="45" spans="1:17" x14ac:dyDescent="0.2">
      <c r="A45" s="3"/>
      <c r="B45" s="3"/>
      <c r="C45" s="41" t="str">
        <f>Source!G25</f>
        <v>Глава  5. Объекты транспортного хозяйства и связи.</v>
      </c>
      <c r="D45" s="41"/>
      <c r="E45" s="41"/>
      <c r="F45" s="41"/>
      <c r="G45" s="41"/>
      <c r="H45" s="41"/>
    </row>
    <row r="46" spans="1:17" x14ac:dyDescent="0.2">
      <c r="A46" s="3"/>
      <c r="B46" s="3"/>
      <c r="C46" s="23" t="str">
        <f>CONCATENATE("Итого по ", Source!F25)</f>
        <v>Итого по Гл. 5</v>
      </c>
      <c r="D46" s="25" t="str">
        <f>IF(Source!AI25=0,"-", Source!AI25/1)</f>
        <v>-</v>
      </c>
      <c r="E46" s="25" t="str">
        <f>IF(Source!AJ25=0,"-", Source!AJ25/1)</f>
        <v>-</v>
      </c>
      <c r="F46" s="25" t="str">
        <f>IF(Source!AK25=0,"-", Source!AK25/1)</f>
        <v>-</v>
      </c>
      <c r="G46" s="25" t="str">
        <f>IF(Source!AL25=0,"-", Source!AL25/1)</f>
        <v>-</v>
      </c>
      <c r="H46" s="25" t="str">
        <f>IF(Source!AM25=0,"-", Source!AM25/1)</f>
        <v>-</v>
      </c>
    </row>
    <row r="47" spans="1:17" x14ac:dyDescent="0.2">
      <c r="A47" s="3"/>
      <c r="B47" s="3"/>
      <c r="C47" s="3"/>
      <c r="D47" s="3"/>
      <c r="E47" s="3"/>
      <c r="F47" s="3"/>
      <c r="G47" s="3"/>
      <c r="H47" s="3"/>
    </row>
    <row r="48" spans="1:17" x14ac:dyDescent="0.2">
      <c r="A48" s="3"/>
      <c r="B48" s="3"/>
      <c r="C48" s="41" t="str">
        <f>Source!G26</f>
        <v>Глава  6. Наружные сети и сооружения водоснабжения, водоотведения, теплоснабжения и газоснабжения.</v>
      </c>
      <c r="D48" s="41"/>
      <c r="E48" s="41"/>
      <c r="F48" s="41"/>
      <c r="G48" s="41"/>
      <c r="H48" s="41"/>
      <c r="Q48" s="26" t="str">
        <f>Source!G26</f>
        <v>Глава  6. Наружные сети и сооружения водоснабжения, водоотведения, теплоснабжения и газоснабжения.</v>
      </c>
    </row>
    <row r="49" spans="1:9" x14ac:dyDescent="0.2">
      <c r="A49" s="3"/>
      <c r="B49" s="3"/>
      <c r="C49" s="23" t="str">
        <f>CONCATENATE("Итого по ", Source!F26)</f>
        <v>Итого по Гл. 6</v>
      </c>
      <c r="D49" s="25" t="str">
        <f>IF(Source!AI26=0,"-", Source!AI26/1)</f>
        <v>-</v>
      </c>
      <c r="E49" s="25" t="str">
        <f>IF(Source!AJ26=0,"-", Source!AJ26/1)</f>
        <v>-</v>
      </c>
      <c r="F49" s="25" t="str">
        <f>IF(Source!AK26=0,"-", Source!AK26/1)</f>
        <v>-</v>
      </c>
      <c r="G49" s="25" t="str">
        <f>IF(Source!AL26=0,"-", Source!AL26/1)</f>
        <v>-</v>
      </c>
      <c r="H49" s="25" t="str">
        <f>IF(Source!AM26=0,"-", Source!AM26/1)</f>
        <v>-</v>
      </c>
    </row>
    <row r="50" spans="1:9" x14ac:dyDescent="0.2">
      <c r="A50" s="3"/>
      <c r="B50" s="3"/>
      <c r="C50" s="3"/>
      <c r="D50" s="3"/>
      <c r="E50" s="3"/>
      <c r="F50" s="3"/>
      <c r="G50" s="3"/>
      <c r="H50" s="3"/>
    </row>
    <row r="51" spans="1:9" x14ac:dyDescent="0.2">
      <c r="A51" s="3"/>
      <c r="B51" s="3"/>
      <c r="C51" s="41" t="str">
        <f>Source!G27</f>
        <v>Глава  7. Благоустройство и озеленение территории.</v>
      </c>
      <c r="D51" s="41"/>
      <c r="E51" s="41"/>
      <c r="F51" s="41"/>
      <c r="G51" s="41"/>
      <c r="H51" s="41"/>
    </row>
    <row r="52" spans="1:9" x14ac:dyDescent="0.2">
      <c r="A52" s="3"/>
      <c r="B52" s="3"/>
      <c r="C52" s="23" t="str">
        <f>CONCATENATE("Итого по ", Source!F27)</f>
        <v>Итого по Гл. 7</v>
      </c>
      <c r="D52" s="25" t="str">
        <f>IF(Source!AI27=0,"-", Source!AI27/1)</f>
        <v>-</v>
      </c>
      <c r="E52" s="25" t="str">
        <f>IF(Source!AJ27=0,"-", Source!AJ27/1)</f>
        <v>-</v>
      </c>
      <c r="F52" s="25" t="str">
        <f>IF(Source!AK27=0,"-", Source!AK27/1)</f>
        <v>-</v>
      </c>
      <c r="G52" s="25" t="str">
        <f>IF(Source!AL27=0,"-", Source!AL27/1)</f>
        <v>-</v>
      </c>
      <c r="H52" s="25" t="str">
        <f>IF(Source!AM27=0,"-", Source!AM27/1)</f>
        <v>-</v>
      </c>
    </row>
    <row r="53" spans="1:9" x14ac:dyDescent="0.2">
      <c r="A53" s="3"/>
      <c r="B53" s="3"/>
      <c r="C53" s="3"/>
      <c r="D53" s="3"/>
      <c r="E53" s="3"/>
      <c r="F53" s="3"/>
      <c r="G53" s="3"/>
      <c r="H53" s="3"/>
    </row>
    <row r="54" spans="1:9" x14ac:dyDescent="0.2">
      <c r="A54" s="3"/>
      <c r="B54" s="3"/>
      <c r="C54" s="27" t="str">
        <f>Source!G28</f>
        <v>Итого по главам 1 - 7</v>
      </c>
      <c r="D54" s="31">
        <f>D37</f>
        <v>483940.58438000001</v>
      </c>
      <c r="E54" s="31" t="str">
        <f>IF(Source!AJ28=0,"-", Source!AJ28/1)</f>
        <v>-</v>
      </c>
      <c r="F54" s="31" t="str">
        <f>IF(Source!AK28=0,"-", Source!AK28/1)</f>
        <v>-</v>
      </c>
      <c r="G54" s="31">
        <f>IF(Source!AL28=0,"-", Source!AL28/1)</f>
        <v>170.11</v>
      </c>
      <c r="H54" s="36">
        <f>H37+H26</f>
        <v>484110.69438</v>
      </c>
      <c r="I54" s="31"/>
    </row>
    <row r="55" spans="1:9" x14ac:dyDescent="0.2">
      <c r="A55" s="3"/>
      <c r="B55" s="3"/>
      <c r="C55" s="24"/>
      <c r="D55" s="24"/>
      <c r="E55" s="24"/>
      <c r="F55" s="24"/>
      <c r="G55" s="24"/>
      <c r="H55" s="24"/>
    </row>
    <row r="56" spans="1:9" x14ac:dyDescent="0.2">
      <c r="A56" s="3"/>
      <c r="B56" s="3"/>
      <c r="C56" s="41" t="str">
        <f>Source!G30</f>
        <v>Глава  8. Временные здания и сооружения.</v>
      </c>
      <c r="D56" s="41"/>
      <c r="E56" s="41"/>
      <c r="F56" s="41"/>
      <c r="G56" s="41"/>
      <c r="H56" s="41"/>
    </row>
    <row r="57" spans="1:9" ht="51" x14ac:dyDescent="0.2">
      <c r="A57" s="19">
        <v>10</v>
      </c>
      <c r="B57" s="20" t="str">
        <f>Source!E31</f>
        <v>Приказ №332/пр от 19.06.2020 г. (с изм №534/пр от 13.08.2024 г.)</v>
      </c>
      <c r="C57" s="21" t="str">
        <f>Source!G31</f>
        <v>Временные здания и сооружения (п.41) - 1,5% с К-0,8</v>
      </c>
      <c r="D57" s="29">
        <f>D37*0.015*0.8</f>
        <v>5807.2870125600002</v>
      </c>
      <c r="E57" s="29" t="str">
        <f>IF(Source!AJ31=0,"-", Source!AJ31/1)</f>
        <v>-</v>
      </c>
      <c r="F57" s="29" t="str">
        <f>IF(Source!AK31=0,"-", Source!AK31/1)</f>
        <v>-</v>
      </c>
      <c r="G57" s="29" t="str">
        <f>IF(Source!AL31=0,"-", Source!AL31/1)</f>
        <v>-</v>
      </c>
      <c r="H57" s="29">
        <f>H37*0.015*0.8</f>
        <v>5807.2870125600002</v>
      </c>
    </row>
    <row r="58" spans="1:9" x14ac:dyDescent="0.2">
      <c r="A58" s="3"/>
      <c r="B58" s="3"/>
      <c r="C58" s="23" t="str">
        <f>CONCATENATE("Итого по ", Source!F30)</f>
        <v>Итого по Гл. 8</v>
      </c>
      <c r="D58" s="30">
        <f>D57</f>
        <v>5807.2870125600002</v>
      </c>
      <c r="E58" s="30" t="str">
        <f>IF(Source!AJ30=0,"-", Source!AJ30/1)</f>
        <v>-</v>
      </c>
      <c r="F58" s="30" t="str">
        <f>IF(Source!AK30=0,"-", Source!AK30/1)</f>
        <v>-</v>
      </c>
      <c r="G58" s="30" t="str">
        <f>IF(Source!AL30=0,"-", Source!AL30/1)</f>
        <v>-</v>
      </c>
      <c r="H58" s="30">
        <f>H57</f>
        <v>5807.2870125600002</v>
      </c>
    </row>
    <row r="59" spans="1:9" x14ac:dyDescent="0.2">
      <c r="A59" s="3"/>
      <c r="B59" s="3"/>
      <c r="C59" s="3"/>
      <c r="D59" s="32"/>
      <c r="E59" s="32"/>
      <c r="F59" s="32"/>
      <c r="G59" s="32"/>
      <c r="H59" s="32"/>
    </row>
    <row r="60" spans="1:9" x14ac:dyDescent="0.2">
      <c r="A60" s="3"/>
      <c r="B60" s="3"/>
      <c r="C60" s="27" t="str">
        <f>Source!G32</f>
        <v>Итого по главам 1 - 8</v>
      </c>
      <c r="D60" s="31">
        <f>D58+D54</f>
        <v>489747.87139256002</v>
      </c>
      <c r="E60" s="31" t="str">
        <f>IF(Source!AJ32=0,"-", Source!AJ32/1)</f>
        <v>-</v>
      </c>
      <c r="F60" s="31" t="str">
        <f>IF(Source!AK32=0,"-", Source!AK32/1)</f>
        <v>-</v>
      </c>
      <c r="G60" s="31">
        <f>IF(Source!AL32=0,"-", Source!AL32/1)</f>
        <v>170.11</v>
      </c>
      <c r="H60" s="31">
        <f>H58+H54</f>
        <v>489917.98139256</v>
      </c>
    </row>
    <row r="61" spans="1:9" x14ac:dyDescent="0.2">
      <c r="A61" s="3"/>
      <c r="B61" s="3"/>
      <c r="C61" s="24"/>
      <c r="D61" s="24"/>
      <c r="E61" s="24"/>
      <c r="F61" s="24"/>
      <c r="G61" s="24"/>
      <c r="H61" s="24"/>
    </row>
    <row r="62" spans="1:9" x14ac:dyDescent="0.2">
      <c r="A62" s="3"/>
      <c r="B62" s="3"/>
      <c r="C62" s="41" t="str">
        <f>Source!G34</f>
        <v>Глава  9. Прочие работы и затраты.</v>
      </c>
      <c r="D62" s="41"/>
      <c r="E62" s="41"/>
      <c r="F62" s="41"/>
      <c r="G62" s="41"/>
      <c r="H62" s="41"/>
    </row>
    <row r="63" spans="1:9" ht="51" x14ac:dyDescent="0.2">
      <c r="A63" s="19">
        <v>11</v>
      </c>
      <c r="B63" s="20" t="str">
        <f>Source!E35</f>
        <v>Приказ №325/пр от 25.05.2021 г. (с изм. №170/пр от 25.03.2025 г.)</v>
      </c>
      <c r="C63" s="21" t="str">
        <f>Source!G35</f>
        <v>Дополнительные затраты при производстве работ в зимнее время (п.77) - 3,4%</v>
      </c>
      <c r="D63" s="29">
        <f>D60*0.034</f>
        <v>16651.427627347042</v>
      </c>
      <c r="E63" s="29" t="str">
        <f>IF(Source!AJ35=0,"-", Source!AJ35/1)</f>
        <v>-</v>
      </c>
      <c r="F63" s="29" t="str">
        <f>IF(Source!AK35=0,"-", Source!AK35/1)</f>
        <v>-</v>
      </c>
      <c r="G63" s="29" t="str">
        <f>IF(Source!AL35=0,"-", Source!AL35/1)</f>
        <v>-</v>
      </c>
      <c r="H63" s="29">
        <f>D63</f>
        <v>16651.427627347042</v>
      </c>
    </row>
    <row r="64" spans="1:9" ht="25.5" x14ac:dyDescent="0.2">
      <c r="A64" s="19">
        <v>12</v>
      </c>
      <c r="B64" s="20" t="str">
        <f>Source!E36</f>
        <v>Расчет №2</v>
      </c>
      <c r="C64" s="21" t="str">
        <f>Source!G36</f>
        <v>Расчет платы размещения строительного мусора на полигоне ТБО</v>
      </c>
      <c r="D64" s="29" t="str">
        <f>IF(Source!AI36=0,"-", Source!AI36/1)</f>
        <v>-</v>
      </c>
      <c r="E64" s="29" t="str">
        <f>IF(Source!AJ36=0,"-", Source!AJ36/1)</f>
        <v>-</v>
      </c>
      <c r="F64" s="29" t="str">
        <f>IF(Source!AK36=0,"-", Source!AK36/1)</f>
        <v>-</v>
      </c>
      <c r="G64" s="29">
        <f>IF(Source!AL36=0,"-", Source!AL36/1)</f>
        <v>830.2</v>
      </c>
      <c r="H64" s="29">
        <f>IF(Source!AM36=0,"-", Source!AM36/1)</f>
        <v>830.2</v>
      </c>
    </row>
    <row r="65" spans="1:17" x14ac:dyDescent="0.2">
      <c r="A65" s="3"/>
      <c r="B65" s="3"/>
      <c r="C65" s="23" t="str">
        <f>CONCATENATE("Итого по ", Source!F34)</f>
        <v>Итого по Гл. 9</v>
      </c>
      <c r="D65" s="30">
        <f>D63</f>
        <v>16651.427627347042</v>
      </c>
      <c r="E65" s="30" t="str">
        <f>IF(Source!AJ34=0,"-", Source!AJ34/1)</f>
        <v>-</v>
      </c>
      <c r="F65" s="30" t="str">
        <f>IF(Source!AK34=0,"-", Source!AK34/1)</f>
        <v>-</v>
      </c>
      <c r="G65" s="30">
        <f>IF(Source!AL34=0,"-", Source!AL34/1)</f>
        <v>830.2</v>
      </c>
      <c r="H65" s="30">
        <f>H63+H64</f>
        <v>17481.627627347043</v>
      </c>
    </row>
    <row r="66" spans="1:17" x14ac:dyDescent="0.2">
      <c r="A66" s="3"/>
      <c r="B66" s="3"/>
      <c r="C66" s="3"/>
      <c r="D66" s="32"/>
      <c r="E66" s="32"/>
      <c r="F66" s="32"/>
      <c r="G66" s="32"/>
      <c r="H66" s="32"/>
    </row>
    <row r="67" spans="1:17" x14ac:dyDescent="0.2">
      <c r="A67" s="3"/>
      <c r="B67" s="3"/>
      <c r="C67" s="27" t="str">
        <f>Source!G37</f>
        <v>Итого по главам 1 - 9</v>
      </c>
      <c r="D67" s="31">
        <f>D65+D60</f>
        <v>506399.29901990708</v>
      </c>
      <c r="E67" s="31" t="str">
        <f>IF(Source!AJ37=0,"-", Source!AJ37/1)</f>
        <v>-</v>
      </c>
      <c r="F67" s="31" t="str">
        <f>IF(Source!AK37=0,"-", Source!AK37/1)</f>
        <v>-</v>
      </c>
      <c r="G67" s="31">
        <f>G60+G65</f>
        <v>1000.3100000000001</v>
      </c>
      <c r="H67" s="31">
        <f>H60+H65</f>
        <v>507399.60901990707</v>
      </c>
    </row>
    <row r="68" spans="1:17" x14ac:dyDescent="0.2">
      <c r="A68" s="3"/>
      <c r="B68" s="3"/>
      <c r="C68" s="24"/>
      <c r="D68" s="33"/>
      <c r="E68" s="33"/>
      <c r="F68" s="33"/>
      <c r="G68" s="33"/>
      <c r="H68" s="33"/>
    </row>
    <row r="69" spans="1:17" x14ac:dyDescent="0.2">
      <c r="A69" s="3"/>
      <c r="B69" s="3"/>
      <c r="C69" s="41" t="str">
        <f>Source!G39</f>
        <v>Глава 10. Содержание службы заказчика. Строительный контроль.</v>
      </c>
      <c r="D69" s="41"/>
      <c r="E69" s="41"/>
      <c r="F69" s="41"/>
      <c r="G69" s="41"/>
      <c r="H69" s="41"/>
    </row>
    <row r="70" spans="1:17" ht="51" x14ac:dyDescent="0.2">
      <c r="A70" s="19">
        <v>13</v>
      </c>
      <c r="B70" s="20" t="str">
        <f>Source!E40</f>
        <v>Пост. Правительства РФ №468 от 21.06.2010 г.</v>
      </c>
      <c r="C70" s="21" t="str">
        <f>Source!G40</f>
        <v>Строительный контроль - 1,93%.</v>
      </c>
      <c r="D70" s="22" t="str">
        <f>IF(Source!AI40=0,"-", Source!AI40/1)</f>
        <v>-</v>
      </c>
      <c r="E70" s="22" t="str">
        <f>IF(Source!AJ40=0,"-", Source!AJ40/1)</f>
        <v>-</v>
      </c>
      <c r="F70" s="22" t="str">
        <f>IF(Source!AK40=0,"-", Source!AK40/1)</f>
        <v>-</v>
      </c>
      <c r="G70" s="22"/>
      <c r="H70" s="22"/>
    </row>
    <row r="71" spans="1:17" x14ac:dyDescent="0.2">
      <c r="A71" s="3"/>
      <c r="B71" s="3"/>
      <c r="C71" s="23" t="str">
        <f>CONCATENATE("Итого по ", Source!F39)</f>
        <v>Итого по Гл. 10</v>
      </c>
      <c r="D71" s="25" t="str">
        <f>IF(Source!AI39=0,"-", Source!AI39/1)</f>
        <v>-</v>
      </c>
      <c r="E71" s="25" t="str">
        <f>IF(Source!AJ39=0,"-", Source!AJ39/1)</f>
        <v>-</v>
      </c>
      <c r="F71" s="25" t="str">
        <f>IF(Source!AK39=0,"-", Source!AK39/1)</f>
        <v>-</v>
      </c>
      <c r="G71" s="25"/>
      <c r="H71" s="25"/>
    </row>
    <row r="72" spans="1:17" x14ac:dyDescent="0.2">
      <c r="A72" s="3"/>
      <c r="B72" s="3"/>
      <c r="C72" s="3"/>
      <c r="D72" s="3"/>
      <c r="E72" s="3"/>
      <c r="F72" s="3"/>
      <c r="G72" s="3"/>
      <c r="H72" s="3"/>
    </row>
    <row r="73" spans="1:17" x14ac:dyDescent="0.2">
      <c r="A73" s="3"/>
      <c r="B73" s="3"/>
      <c r="C73" s="27" t="str">
        <f>Source!G41</f>
        <v>Итого по главам 1 - 10</v>
      </c>
      <c r="D73" s="31">
        <f>D67</f>
        <v>506399.29901990708</v>
      </c>
      <c r="E73" s="31" t="str">
        <f>IF(Source!AJ41=0,"-", Source!AJ41/1)</f>
        <v>-</v>
      </c>
      <c r="F73" s="31" t="str">
        <f>IF(Source!AK41=0,"-", Source!AK41/1)</f>
        <v>-</v>
      </c>
      <c r="G73" s="31">
        <f>G67</f>
        <v>1000.3100000000001</v>
      </c>
      <c r="H73" s="31">
        <f>H67</f>
        <v>507399.60901990707</v>
      </c>
    </row>
    <row r="74" spans="1:17" x14ac:dyDescent="0.2">
      <c r="A74" s="3"/>
      <c r="B74" s="3"/>
      <c r="C74" s="24"/>
      <c r="D74" s="24"/>
      <c r="E74" s="24"/>
      <c r="F74" s="24"/>
      <c r="G74" s="24"/>
      <c r="H74" s="24"/>
    </row>
    <row r="75" spans="1:17" ht="63.75" x14ac:dyDescent="0.2">
      <c r="A75" s="3"/>
      <c r="B75" s="3"/>
      <c r="C75" s="41" t="str">
        <f>Source!G47</f>
        <v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v>
      </c>
      <c r="D75" s="41"/>
      <c r="E75" s="41"/>
      <c r="F75" s="41"/>
      <c r="G75" s="41"/>
      <c r="H75" s="41"/>
      <c r="Q75" s="26" t="str">
        <f>Source!G47</f>
        <v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работы.</v>
      </c>
    </row>
    <row r="76" spans="1:17" ht="38.25" x14ac:dyDescent="0.2">
      <c r="A76" s="19">
        <v>14</v>
      </c>
      <c r="B76" s="20" t="str">
        <f>Source!E49</f>
        <v>Приказ Минстроя РФ № 421/пр от 04.08.2020 г.,  п.171</v>
      </c>
      <c r="C76" s="21" t="str">
        <f>Source!G49</f>
        <v>Проведение авторского надзора - 0,2%</v>
      </c>
      <c r="D76" s="22" t="str">
        <f>IF(Source!AI49=0,"-", Source!AI49/1)</f>
        <v>-</v>
      </c>
      <c r="E76" s="22" t="str">
        <f>IF(Source!AJ49=0,"-", Source!AJ49/1)</f>
        <v>-</v>
      </c>
      <c r="F76" s="22" t="str">
        <f>IF(Source!AK49=0,"-", Source!AK49/1)</f>
        <v>-</v>
      </c>
      <c r="G76" s="22"/>
      <c r="H76" s="22"/>
    </row>
    <row r="77" spans="1:17" x14ac:dyDescent="0.2">
      <c r="A77" s="3"/>
      <c r="B77" s="3"/>
      <c r="C77" s="23" t="str">
        <f>CONCATENATE("Итого по ", Source!F47)</f>
        <v>Итого по Гл. 12</v>
      </c>
      <c r="D77" s="25" t="str">
        <f>IF(Source!AI47=0,"-", Source!AI47/1)</f>
        <v>-</v>
      </c>
      <c r="E77" s="25" t="str">
        <f>IF(Source!AJ47=0,"-", Source!AJ47/1)</f>
        <v>-</v>
      </c>
      <c r="F77" s="25" t="str">
        <f>IF(Source!AK47=0,"-", Source!AK47/1)</f>
        <v>-</v>
      </c>
      <c r="G77" s="25"/>
      <c r="H77" s="25"/>
    </row>
    <row r="78" spans="1:17" x14ac:dyDescent="0.2">
      <c r="A78" s="3"/>
      <c r="B78" s="3"/>
      <c r="C78" s="3"/>
      <c r="D78" s="3"/>
      <c r="E78" s="3"/>
      <c r="F78" s="3"/>
      <c r="G78" s="3"/>
      <c r="H78" s="3"/>
    </row>
    <row r="79" spans="1:17" x14ac:dyDescent="0.2">
      <c r="A79" s="3"/>
      <c r="B79" s="3"/>
      <c r="C79" s="27" t="str">
        <f>Source!G50</f>
        <v>Итого по главам 1-12</v>
      </c>
      <c r="D79" s="31">
        <f>D73</f>
        <v>506399.29901990708</v>
      </c>
      <c r="E79" s="31" t="str">
        <f>IF(Source!AJ50=0,"-", Source!AJ50/1)</f>
        <v>-</v>
      </c>
      <c r="F79" s="31" t="str">
        <f>IF(Source!AK50=0,"-", Source!AK50/1)</f>
        <v>-</v>
      </c>
      <c r="G79" s="31">
        <f>G73</f>
        <v>1000.3100000000001</v>
      </c>
      <c r="H79" s="31">
        <f>H73</f>
        <v>507399.60901990707</v>
      </c>
    </row>
    <row r="80" spans="1:17" x14ac:dyDescent="0.2">
      <c r="A80" s="3"/>
      <c r="B80" s="3"/>
      <c r="C80" s="24"/>
      <c r="D80" s="24"/>
      <c r="E80" s="24"/>
      <c r="F80" s="24"/>
      <c r="G80" s="24"/>
      <c r="H80" s="24"/>
    </row>
    <row r="81" spans="1:17" x14ac:dyDescent="0.2">
      <c r="A81" s="3"/>
      <c r="B81" s="3"/>
      <c r="C81" s="41" t="str">
        <f>Source!G52</f>
        <v>Резерв средств на непредвиденные работы и затраты</v>
      </c>
      <c r="D81" s="41"/>
      <c r="E81" s="41"/>
      <c r="F81" s="41"/>
      <c r="G81" s="41"/>
      <c r="H81" s="41"/>
    </row>
    <row r="82" spans="1:17" ht="51" x14ac:dyDescent="0.2">
      <c r="A82" s="19">
        <v>15</v>
      </c>
      <c r="B82" s="20" t="str">
        <f>Source!E53</f>
        <v>Приказ Минстроя РФ № 421/пр от 04.08.2020 г.,  п.179,б</v>
      </c>
      <c r="C82" s="21" t="str">
        <f>Source!G53</f>
        <v>Резерв средств на непредвиденные работы и затраты - 3%</v>
      </c>
      <c r="D82" s="29">
        <f>0.03*D79</f>
        <v>15191.978970597213</v>
      </c>
      <c r="E82" s="29" t="str">
        <f>IF(Source!AJ53=0,"-", Source!AJ53/1)</f>
        <v>-</v>
      </c>
      <c r="F82" s="29" t="str">
        <f>IF(Source!AK53=0,"-", Source!AK53/1)</f>
        <v>-</v>
      </c>
      <c r="G82" s="29">
        <f>0.03*G79</f>
        <v>30.0093</v>
      </c>
      <c r="H82" s="29">
        <f>H79*0.03</f>
        <v>15221.988270597212</v>
      </c>
    </row>
    <row r="83" spans="1:17" x14ac:dyDescent="0.2">
      <c r="A83" s="3"/>
      <c r="B83" s="3"/>
      <c r="C83" s="23" t="str">
        <f>CONCATENATE("Итого по ", Source!F52)</f>
        <v>Итого по Непредв</v>
      </c>
      <c r="D83" s="30">
        <f>D82</f>
        <v>15191.978970597213</v>
      </c>
      <c r="E83" s="30" t="str">
        <f>IF(Source!AJ52=0,"-", Source!AJ52/1)</f>
        <v>-</v>
      </c>
      <c r="F83" s="30" t="str">
        <f>IF(Source!AK52=0,"-", Source!AK52/1)</f>
        <v>-</v>
      </c>
      <c r="G83" s="30">
        <f>G82</f>
        <v>30.0093</v>
      </c>
      <c r="H83" s="30">
        <f>H82</f>
        <v>15221.988270597212</v>
      </c>
    </row>
    <row r="84" spans="1:17" x14ac:dyDescent="0.2">
      <c r="A84" s="3"/>
      <c r="B84" s="3"/>
      <c r="C84" s="3"/>
      <c r="D84" s="32"/>
      <c r="E84" s="32"/>
      <c r="F84" s="32"/>
      <c r="G84" s="32"/>
      <c r="H84" s="32"/>
    </row>
    <row r="85" spans="1:17" x14ac:dyDescent="0.2">
      <c r="A85" s="3"/>
      <c r="B85" s="3"/>
      <c r="C85" s="27" t="str">
        <f>Source!G54</f>
        <v>Итого с непредвиденными</v>
      </c>
      <c r="D85" s="31">
        <f>D83+D79</f>
        <v>521591.27799050428</v>
      </c>
      <c r="E85" s="31" t="str">
        <f>IF(Source!AJ54=0,"-", Source!AJ54/1)</f>
        <v>-</v>
      </c>
      <c r="F85" s="31" t="str">
        <f>IF(Source!AK54=0,"-", Source!AK54/1)</f>
        <v>-</v>
      </c>
      <c r="G85" s="31">
        <f>G79+G83</f>
        <v>1030.3193000000001</v>
      </c>
      <c r="H85" s="31">
        <f>H79+H83</f>
        <v>522621.59729050426</v>
      </c>
    </row>
    <row r="86" spans="1:17" x14ac:dyDescent="0.2">
      <c r="A86" s="3"/>
      <c r="B86" s="3"/>
      <c r="C86" s="24"/>
      <c r="D86" s="24"/>
      <c r="E86" s="24"/>
      <c r="F86" s="24"/>
      <c r="G86" s="24"/>
      <c r="H86" s="33"/>
    </row>
    <row r="87" spans="1:17" x14ac:dyDescent="0.2">
      <c r="A87" s="3"/>
      <c r="B87" s="3"/>
      <c r="C87" s="41" t="str">
        <f>Source!G56</f>
        <v>Средства на покрытие затрат по уплате налога на добавленную стоимость по итогу глав сводного сметного расчета</v>
      </c>
      <c r="D87" s="41"/>
      <c r="E87" s="41"/>
      <c r="F87" s="41"/>
      <c r="G87" s="41"/>
      <c r="H87" s="41"/>
      <c r="Q87" s="26" t="str">
        <f>Source!G56</f>
        <v>Средства на покрытие затрат по уплате налога на добавленную стоимость по итогу глав сводного сметного расчета</v>
      </c>
    </row>
    <row r="88" spans="1:17" ht="51" x14ac:dyDescent="0.2">
      <c r="A88" s="19">
        <v>16</v>
      </c>
      <c r="B88" s="20" t="str">
        <f>Source!E57</f>
        <v>№ 425-ФЗ от 25.11.2025 г</v>
      </c>
      <c r="C88" s="21" t="str">
        <f>Source!G57</f>
        <v>Средства на покрытие затрат по уплате налога на добавленную стоимость по итогу глав сводного сметного расчета (за исключением ст. 149-150 НК РФ)</v>
      </c>
      <c r="D88" s="29">
        <f>0.22*D85</f>
        <v>114750.08115791094</v>
      </c>
      <c r="E88" s="29" t="str">
        <f>IF(Source!AJ57=0,"-", Source!AJ57/1)</f>
        <v>-</v>
      </c>
      <c r="F88" s="29" t="str">
        <f>IF(Source!AK57=0,"-", Source!AK57/1)</f>
        <v>-</v>
      </c>
      <c r="G88" s="29">
        <f>G85*0.22</f>
        <v>226.67024600000002</v>
      </c>
      <c r="H88" s="29">
        <f>H85*0.22</f>
        <v>114976.75140391094</v>
      </c>
    </row>
    <row r="89" spans="1:17" x14ac:dyDescent="0.2">
      <c r="A89" s="3"/>
      <c r="B89" s="3"/>
      <c r="C89" s="23" t="str">
        <f>CONCATENATE("Итого по ", Source!F56)</f>
        <v>Итого по НДС</v>
      </c>
      <c r="D89" s="30">
        <f>D88</f>
        <v>114750.08115791094</v>
      </c>
      <c r="E89" s="30" t="str">
        <f>IF(Source!AJ56=0,"-", Source!AJ56/1)</f>
        <v>-</v>
      </c>
      <c r="F89" s="30" t="str">
        <f>IF(Source!AK56=0,"-", Source!AK56/1)</f>
        <v>-</v>
      </c>
      <c r="G89" s="30">
        <f>G88</f>
        <v>226.67024600000002</v>
      </c>
      <c r="H89" s="30">
        <f>H88</f>
        <v>114976.75140391094</v>
      </c>
    </row>
    <row r="90" spans="1:17" x14ac:dyDescent="0.2">
      <c r="A90" s="3"/>
      <c r="B90" s="3"/>
      <c r="C90" s="3"/>
      <c r="D90" s="32"/>
      <c r="E90" s="32"/>
      <c r="F90" s="32"/>
      <c r="G90" s="32"/>
      <c r="H90" s="32"/>
    </row>
    <row r="91" spans="1:17" ht="25.5" x14ac:dyDescent="0.2">
      <c r="A91" s="3"/>
      <c r="B91" s="3"/>
      <c r="C91" s="27" t="str">
        <f>Source!G58</f>
        <v>Стоимость в уровне цен на 4 квартал 2025 года с учетом НДС</v>
      </c>
      <c r="D91" s="31">
        <f>D89+D85</f>
        <v>636341.35914841527</v>
      </c>
      <c r="E91" s="31" t="str">
        <f>IF(Source!AJ58=0,"-", Source!AJ58/1)</f>
        <v>-</v>
      </c>
      <c r="F91" s="31" t="str">
        <f>IF(Source!AK58=0,"-", Source!AK58/1)</f>
        <v>-</v>
      </c>
      <c r="G91" s="31">
        <f>G89+G85</f>
        <v>1256.9895460000002</v>
      </c>
      <c r="H91" s="31">
        <f>H89+H85</f>
        <v>637598.34869441518</v>
      </c>
    </row>
    <row r="92" spans="1:17" x14ac:dyDescent="0.2">
      <c r="A92" s="3"/>
      <c r="B92" s="3"/>
      <c r="C92" s="24"/>
      <c r="D92" s="24"/>
      <c r="E92" s="24"/>
      <c r="F92" s="24"/>
      <c r="G92" s="24"/>
      <c r="H92" s="24"/>
    </row>
    <row r="93" spans="1:17" x14ac:dyDescent="0.2">
      <c r="A93" s="3"/>
      <c r="B93" s="3"/>
      <c r="C93" s="3"/>
      <c r="D93" s="3"/>
      <c r="E93" s="3"/>
      <c r="F93" s="3"/>
      <c r="G93" s="3"/>
      <c r="H93" s="32"/>
    </row>
    <row r="94" spans="1:17" ht="13.15" customHeight="1" x14ac:dyDescent="0.2">
      <c r="A94" s="10"/>
      <c r="B94" s="10" t="s">
        <v>204</v>
      </c>
      <c r="C94" s="10"/>
      <c r="D94" s="10"/>
      <c r="E94" s="14"/>
      <c r="F94" s="38" t="str">
        <f>IF(Source!L4&lt;&gt;"",Source!L4," ")</f>
        <v>Ижелеева К.В.</v>
      </c>
      <c r="G94" s="38"/>
      <c r="H94" s="10"/>
    </row>
    <row r="95" spans="1:17" ht="13.15" customHeight="1" x14ac:dyDescent="0.2">
      <c r="A95" s="10"/>
      <c r="B95" s="28"/>
      <c r="C95" s="28"/>
      <c r="D95" s="28"/>
      <c r="E95" s="39" t="s">
        <v>206</v>
      </c>
      <c r="F95" s="39"/>
      <c r="G95" s="39"/>
      <c r="H95" s="37"/>
    </row>
    <row r="96" spans="1:17" ht="13.15" customHeight="1" x14ac:dyDescent="0.2">
      <c r="A96" s="10"/>
      <c r="B96" s="28"/>
      <c r="C96" s="28"/>
      <c r="D96" s="28"/>
      <c r="E96" s="9"/>
      <c r="F96" s="9"/>
      <c r="G96" s="9"/>
      <c r="H96" s="28"/>
    </row>
    <row r="97" spans="1:8" ht="13.15" customHeight="1" x14ac:dyDescent="0.2">
      <c r="A97" s="10"/>
      <c r="B97" s="10" t="s">
        <v>205</v>
      </c>
      <c r="C97" s="10"/>
      <c r="D97" s="10"/>
      <c r="E97" s="14"/>
      <c r="F97" s="38" t="str">
        <f>IF(Source!M4&lt;&gt;"",Source!M4," ")</f>
        <v>Лукиянов В.В.</v>
      </c>
      <c r="G97" s="38"/>
      <c r="H97" s="10"/>
    </row>
    <row r="98" spans="1:8" ht="13.15" customHeight="1" x14ac:dyDescent="0.2">
      <c r="A98" s="10"/>
      <c r="B98" s="28"/>
      <c r="C98" s="28"/>
      <c r="D98" s="28"/>
      <c r="E98" s="39" t="s">
        <v>206</v>
      </c>
      <c r="F98" s="39"/>
      <c r="G98" s="39"/>
      <c r="H98" s="28"/>
    </row>
    <row r="99" spans="1:8" ht="13.15" customHeight="1" x14ac:dyDescent="0.2">
      <c r="A99" s="10"/>
      <c r="B99" s="28"/>
      <c r="C99" s="28"/>
      <c r="D99" s="28"/>
      <c r="E99" s="9"/>
      <c r="F99" s="9"/>
      <c r="G99" s="9"/>
      <c r="H99" s="28"/>
    </row>
    <row r="100" spans="1:8" ht="13.15" customHeight="1" x14ac:dyDescent="0.2">
      <c r="A100" s="10"/>
      <c r="B100" s="10" t="str">
        <f>CONCATENATE("Начальник ", Source!O4, " отдела")</f>
        <v>Начальник сметного отдела</v>
      </c>
      <c r="C100" s="10"/>
      <c r="D100" s="10"/>
      <c r="E100" s="14"/>
      <c r="F100" s="38" t="str">
        <f>IF(Source!N4&lt;&gt;"",Source!N4," ")</f>
        <v>Заковряшина Н.О.</v>
      </c>
      <c r="G100" s="38"/>
      <c r="H100" s="10"/>
    </row>
    <row r="101" spans="1:8" ht="13.15" customHeight="1" x14ac:dyDescent="0.2">
      <c r="A101" s="10"/>
      <c r="B101" s="40"/>
      <c r="C101" s="40"/>
      <c r="D101" s="40"/>
      <c r="E101" s="39" t="s">
        <v>206</v>
      </c>
      <c r="F101" s="39"/>
      <c r="G101" s="39"/>
      <c r="H101" s="28"/>
    </row>
    <row r="102" spans="1:8" ht="13.15" customHeight="1" x14ac:dyDescent="0.2">
      <c r="A102" s="10"/>
      <c r="B102" s="28"/>
      <c r="C102" s="12"/>
      <c r="D102" s="12"/>
      <c r="E102" s="9"/>
      <c r="F102" s="9"/>
      <c r="G102" s="9"/>
      <c r="H102" s="28"/>
    </row>
    <row r="103" spans="1:8" ht="13.15" customHeight="1" x14ac:dyDescent="0.2">
      <c r="A103" s="10"/>
      <c r="B103" s="10" t="s">
        <v>186</v>
      </c>
      <c r="C103" s="10" t="str">
        <f>IF(Source!R4&lt;&gt;"",Source!R4," ")</f>
        <v>Начальник отдела сопровождения проектно-изыскательских работ</v>
      </c>
      <c r="D103" s="14"/>
      <c r="E103" s="14"/>
      <c r="F103" s="38" t="str">
        <f>IF(Source!I4&lt;&gt;"",Source!I4," ")</f>
        <v>Паркаев А.А.</v>
      </c>
      <c r="G103" s="38"/>
      <c r="H103" s="10"/>
    </row>
    <row r="104" spans="1:8" ht="13.15" customHeight="1" x14ac:dyDescent="0.2">
      <c r="A104" s="10"/>
      <c r="B104" s="28"/>
      <c r="C104" s="28"/>
      <c r="D104" s="39" t="s">
        <v>207</v>
      </c>
      <c r="E104" s="39"/>
      <c r="F104" s="39"/>
      <c r="G104" s="39"/>
      <c r="H104" s="28"/>
    </row>
    <row r="105" spans="1:8" x14ac:dyDescent="0.2">
      <c r="A105" s="3"/>
      <c r="B105" s="3"/>
      <c r="C105" s="3"/>
      <c r="D105" s="3"/>
      <c r="E105" s="3"/>
      <c r="F105" s="3"/>
      <c r="G105" s="3"/>
      <c r="H105" s="3"/>
    </row>
  </sheetData>
  <mergeCells count="33">
    <mergeCell ref="C24:H24"/>
    <mergeCell ref="A4:H4"/>
    <mergeCell ref="A10:H10"/>
    <mergeCell ref="A11:H11"/>
    <mergeCell ref="A14:H14"/>
    <mergeCell ref="A16:H16"/>
    <mergeCell ref="A17:H17"/>
    <mergeCell ref="A18:H18"/>
    <mergeCell ref="A21:A22"/>
    <mergeCell ref="B21:B22"/>
    <mergeCell ref="C21:C22"/>
    <mergeCell ref="D21:H21"/>
    <mergeCell ref="C87:H87"/>
    <mergeCell ref="C28:H28"/>
    <mergeCell ref="C39:H39"/>
    <mergeCell ref="C42:H42"/>
    <mergeCell ref="C45:H45"/>
    <mergeCell ref="C48:H48"/>
    <mergeCell ref="C51:H51"/>
    <mergeCell ref="C56:H56"/>
    <mergeCell ref="C62:H62"/>
    <mergeCell ref="C69:H69"/>
    <mergeCell ref="C75:H75"/>
    <mergeCell ref="C81:H81"/>
    <mergeCell ref="F103:G103"/>
    <mergeCell ref="D104:G104"/>
    <mergeCell ref="F94:G94"/>
    <mergeCell ref="E95:G95"/>
    <mergeCell ref="F97:G97"/>
    <mergeCell ref="E98:G98"/>
    <mergeCell ref="F100:G100"/>
    <mergeCell ref="B101:D101"/>
    <mergeCell ref="E101:G101"/>
  </mergeCells>
  <pageMargins left="0.4" right="0.2" top="0.2" bottom="0.4" header="0.2" footer="0.2"/>
  <pageSetup paperSize="9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6E93A-AAF0-4578-9FD6-F9FBF76C5763}">
  <dimension ref="A1:BL146"/>
  <sheetViews>
    <sheetView topLeftCell="M1" workbookViewId="0">
      <selection activeCell="AM22" sqref="AM22"/>
    </sheetView>
  </sheetViews>
  <sheetFormatPr defaultColWidth="9.140625" defaultRowHeight="12.75" x14ac:dyDescent="0.2"/>
  <cols>
    <col min="1" max="256" width="9.140625" customWidth="1"/>
  </cols>
  <sheetData>
    <row r="1" spans="1:64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67869</v>
      </c>
      <c r="M1">
        <v>10</v>
      </c>
      <c r="N1">
        <v>11</v>
      </c>
      <c r="O1">
        <v>15</v>
      </c>
      <c r="P1">
        <v>0</v>
      </c>
      <c r="Q1">
        <v>2</v>
      </c>
    </row>
    <row r="4" spans="1:64" x14ac:dyDescent="0.2">
      <c r="A4" s="1">
        <v>5</v>
      </c>
      <c r="B4" s="1">
        <v>1</v>
      </c>
      <c r="C4" s="1">
        <v>-1</v>
      </c>
      <c r="D4" s="1">
        <v>23</v>
      </c>
      <c r="E4" s="1">
        <v>41</v>
      </c>
      <c r="F4" s="1" t="s">
        <v>3</v>
      </c>
      <c r="G4" s="1" t="s">
        <v>184</v>
      </c>
      <c r="H4" s="1" t="s">
        <v>4</v>
      </c>
      <c r="I4" s="1" t="s">
        <v>5</v>
      </c>
      <c r="J4" s="1" t="s">
        <v>3</v>
      </c>
      <c r="K4" s="1" t="s">
        <v>6</v>
      </c>
      <c r="L4" s="1" t="s">
        <v>7</v>
      </c>
      <c r="M4" s="1" t="s">
        <v>8</v>
      </c>
      <c r="N4" s="1" t="s">
        <v>9</v>
      </c>
      <c r="O4" s="1" t="s">
        <v>10</v>
      </c>
      <c r="P4" s="1"/>
      <c r="Q4" s="1" t="s">
        <v>3</v>
      </c>
      <c r="R4" s="1" t="s">
        <v>11</v>
      </c>
      <c r="S4" s="1" t="s">
        <v>3</v>
      </c>
      <c r="T4" s="1" t="s">
        <v>3</v>
      </c>
      <c r="U4" s="1" t="s">
        <v>3</v>
      </c>
      <c r="V4" s="1" t="s">
        <v>3</v>
      </c>
      <c r="W4" s="1">
        <v>108429162</v>
      </c>
      <c r="X4" s="1">
        <v>2025</v>
      </c>
      <c r="Y4" s="1">
        <v>10</v>
      </c>
      <c r="Z4" s="1" t="s">
        <v>12</v>
      </c>
      <c r="AA4" s="1">
        <v>45993</v>
      </c>
      <c r="AB4" s="1" t="s">
        <v>3</v>
      </c>
      <c r="AC4" s="1">
        <v>651179.19999999995</v>
      </c>
      <c r="AD4" s="1">
        <v>0</v>
      </c>
      <c r="AE4" s="1">
        <v>0</v>
      </c>
      <c r="AF4" s="1">
        <v>636341.36</v>
      </c>
      <c r="AG4" s="1">
        <v>0</v>
      </c>
      <c r="AH4" s="1">
        <v>0</v>
      </c>
      <c r="AI4" s="1">
        <v>14837.84</v>
      </c>
      <c r="AJ4" s="1"/>
      <c r="AK4" s="1" t="s">
        <v>3</v>
      </c>
      <c r="AL4" s="1">
        <v>0</v>
      </c>
      <c r="AM4" s="1">
        <v>0</v>
      </c>
      <c r="AN4" s="1">
        <v>0</v>
      </c>
      <c r="AO4" s="1">
        <v>636341.36</v>
      </c>
      <c r="AP4" s="1">
        <v>0</v>
      </c>
      <c r="AQ4" s="1">
        <v>0</v>
      </c>
      <c r="AR4" s="1">
        <v>0</v>
      </c>
      <c r="AS4" s="1">
        <v>14837.84</v>
      </c>
      <c r="AT4" s="1">
        <v>0</v>
      </c>
      <c r="AU4" s="1">
        <v>651179.19999999995</v>
      </c>
      <c r="AV4" s="1">
        <v>0</v>
      </c>
      <c r="AW4" s="1">
        <v>0</v>
      </c>
      <c r="AX4" s="1">
        <v>0</v>
      </c>
      <c r="AY4" s="1">
        <v>0</v>
      </c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>
        <v>0</v>
      </c>
    </row>
    <row r="5" spans="1:64" x14ac:dyDescent="0.2">
      <c r="A5" s="1">
        <v>1</v>
      </c>
      <c r="B5" s="1">
        <v>1</v>
      </c>
      <c r="C5" s="1">
        <v>-1</v>
      </c>
      <c r="D5" s="1"/>
      <c r="E5" s="1"/>
      <c r="F5" s="1" t="s">
        <v>13</v>
      </c>
      <c r="G5" s="1" t="s">
        <v>13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3</v>
      </c>
      <c r="M5" s="1" t="s">
        <v>3</v>
      </c>
      <c r="N5" s="1" t="s">
        <v>3</v>
      </c>
      <c r="O5" s="1" t="s">
        <v>3</v>
      </c>
      <c r="P5" s="1">
        <v>0</v>
      </c>
      <c r="Q5" s="1" t="s">
        <v>3</v>
      </c>
      <c r="R5" s="1" t="s">
        <v>3</v>
      </c>
      <c r="S5" s="1" t="s">
        <v>3</v>
      </c>
      <c r="T5" s="1" t="s">
        <v>3</v>
      </c>
      <c r="U5" s="1" t="s">
        <v>3</v>
      </c>
      <c r="V5" s="1" t="s">
        <v>3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>
        <v>0</v>
      </c>
    </row>
    <row r="10" spans="1:64" x14ac:dyDescent="0.2">
      <c r="A10" s="1">
        <v>35</v>
      </c>
      <c r="B10" s="1">
        <v>20</v>
      </c>
      <c r="C10" s="1">
        <v>108429162</v>
      </c>
      <c r="D10" s="1">
        <v>1</v>
      </c>
      <c r="E10" s="1">
        <v>0</v>
      </c>
      <c r="F10" s="1">
        <v>1</v>
      </c>
      <c r="G10" s="1">
        <v>61</v>
      </c>
      <c r="H10" s="1">
        <v>71</v>
      </c>
      <c r="I10" s="1">
        <v>89</v>
      </c>
      <c r="J10" s="1">
        <v>137</v>
      </c>
      <c r="K10" s="1">
        <v>0</v>
      </c>
    </row>
    <row r="12" spans="1:64" x14ac:dyDescent="0.2">
      <c r="A12" s="1"/>
      <c r="B12" s="1">
        <v>1</v>
      </c>
      <c r="C12" s="1"/>
      <c r="D12" s="1"/>
      <c r="E12" s="1" t="s">
        <v>3</v>
      </c>
      <c r="F12" s="1" t="s">
        <v>14</v>
      </c>
      <c r="G12" s="1" t="s">
        <v>15</v>
      </c>
      <c r="H12" s="1">
        <v>1</v>
      </c>
      <c r="I12" s="1">
        <v>0</v>
      </c>
      <c r="J12" s="1">
        <v>0</v>
      </c>
      <c r="K12" s="1">
        <v>4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 t="s">
        <v>3</v>
      </c>
      <c r="AI12" s="1">
        <v>0</v>
      </c>
      <c r="AJ12" s="1">
        <v>0</v>
      </c>
      <c r="AK12" s="1">
        <v>0</v>
      </c>
      <c r="AL12" s="1">
        <v>170.11</v>
      </c>
      <c r="AM12" s="1">
        <v>170.11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</row>
    <row r="13" spans="1:64" x14ac:dyDescent="0.2">
      <c r="A13" s="2"/>
      <c r="B13" s="2">
        <v>1</v>
      </c>
      <c r="C13" s="2"/>
      <c r="D13" s="2"/>
      <c r="E13" s="2" t="s">
        <v>16</v>
      </c>
      <c r="F13" s="2" t="s">
        <v>17</v>
      </c>
      <c r="G13" s="2" t="s">
        <v>18</v>
      </c>
      <c r="H13" s="2">
        <v>1</v>
      </c>
      <c r="I13" s="2">
        <v>1</v>
      </c>
      <c r="J13" s="2">
        <v>0</v>
      </c>
      <c r="K13" s="2">
        <v>55412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 t="s">
        <v>19</v>
      </c>
      <c r="AI13" s="2">
        <v>0</v>
      </c>
      <c r="AJ13" s="2">
        <v>0</v>
      </c>
      <c r="AK13" s="2">
        <v>0</v>
      </c>
      <c r="AL13" s="2">
        <v>170.11</v>
      </c>
      <c r="AM13" s="2">
        <v>170.11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</row>
    <row r="14" spans="1:64" x14ac:dyDescent="0.2">
      <c r="A14" s="1"/>
      <c r="B14" s="1">
        <v>1</v>
      </c>
      <c r="C14" s="1"/>
      <c r="D14" s="1"/>
      <c r="E14" s="1" t="s">
        <v>3</v>
      </c>
      <c r="F14" s="1" t="s">
        <v>20</v>
      </c>
      <c r="G14" s="1" t="s">
        <v>21</v>
      </c>
      <c r="H14" s="1">
        <v>4</v>
      </c>
      <c r="I14" s="1">
        <v>0</v>
      </c>
      <c r="J14" s="1">
        <v>0</v>
      </c>
      <c r="K14" s="1">
        <v>7</v>
      </c>
      <c r="L14" s="1">
        <v>0</v>
      </c>
      <c r="M14" s="1">
        <v>0</v>
      </c>
      <c r="N14" s="1">
        <v>0</v>
      </c>
      <c r="O14" s="1">
        <v>2</v>
      </c>
      <c r="P14" s="1">
        <v>0</v>
      </c>
      <c r="Q14" s="1">
        <v>0</v>
      </c>
      <c r="R14" s="1">
        <v>0</v>
      </c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 t="s">
        <v>3</v>
      </c>
      <c r="AI14" s="1">
        <v>483940.58</v>
      </c>
      <c r="AJ14" s="1">
        <v>0</v>
      </c>
      <c r="AK14" s="1">
        <v>0</v>
      </c>
      <c r="AL14" s="1">
        <v>0</v>
      </c>
      <c r="AM14" s="1">
        <v>483940.58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483940.58</v>
      </c>
      <c r="BC14" s="1">
        <v>0</v>
      </c>
    </row>
    <row r="15" spans="1:64" x14ac:dyDescent="0.2">
      <c r="B15">
        <v>1</v>
      </c>
      <c r="C15">
        <v>2</v>
      </c>
      <c r="D15">
        <v>110494802</v>
      </c>
      <c r="E15" t="s">
        <v>22</v>
      </c>
      <c r="F15" t="s">
        <v>3</v>
      </c>
      <c r="G15" t="s">
        <v>23</v>
      </c>
      <c r="H15">
        <v>4</v>
      </c>
      <c r="I15">
        <v>0</v>
      </c>
      <c r="J15">
        <v>54</v>
      </c>
      <c r="K15">
        <v>55396</v>
      </c>
      <c r="L15">
        <v>3</v>
      </c>
      <c r="M15">
        <v>110494873</v>
      </c>
      <c r="N15">
        <v>1</v>
      </c>
      <c r="O15">
        <v>106577040</v>
      </c>
      <c r="P15">
        <v>0</v>
      </c>
      <c r="Q15">
        <v>0</v>
      </c>
      <c r="R15">
        <v>766.02557669999999</v>
      </c>
      <c r="AH15" t="s">
        <v>24</v>
      </c>
      <c r="AI15">
        <v>21025.18</v>
      </c>
      <c r="AJ15">
        <v>0</v>
      </c>
      <c r="AK15">
        <v>0</v>
      </c>
      <c r="AL15">
        <v>0</v>
      </c>
      <c r="AM15">
        <v>21025.18</v>
      </c>
      <c r="AN15">
        <v>0</v>
      </c>
      <c r="AO15">
        <v>12315.79</v>
      </c>
      <c r="AP15">
        <v>18079.54</v>
      </c>
      <c r="AQ15">
        <v>3932.95</v>
      </c>
      <c r="AR15">
        <v>252.78</v>
      </c>
      <c r="AS15">
        <v>1475.24</v>
      </c>
      <c r="AT15">
        <v>4.12</v>
      </c>
      <c r="AU15">
        <v>0.5</v>
      </c>
      <c r="AV15">
        <v>0</v>
      </c>
      <c r="AW15">
        <v>1846.21</v>
      </c>
      <c r="AX15">
        <v>1099.43</v>
      </c>
      <c r="AY15">
        <v>0</v>
      </c>
      <c r="AZ15">
        <v>0</v>
      </c>
      <c r="BA15">
        <v>102.78</v>
      </c>
      <c r="BB15">
        <v>21025.18</v>
      </c>
      <c r="BC15">
        <v>0</v>
      </c>
    </row>
    <row r="16" spans="1:64" x14ac:dyDescent="0.2">
      <c r="B16">
        <v>1</v>
      </c>
      <c r="C16">
        <v>2</v>
      </c>
      <c r="D16">
        <v>110496543</v>
      </c>
      <c r="E16" t="s">
        <v>25</v>
      </c>
      <c r="F16" t="s">
        <v>3</v>
      </c>
      <c r="G16" t="s">
        <v>26</v>
      </c>
      <c r="H16">
        <v>4</v>
      </c>
      <c r="I16">
        <v>0</v>
      </c>
      <c r="J16">
        <v>53</v>
      </c>
      <c r="K16">
        <v>55395</v>
      </c>
      <c r="L16">
        <v>3</v>
      </c>
      <c r="M16">
        <v>110496613</v>
      </c>
      <c r="N16">
        <v>1</v>
      </c>
      <c r="O16">
        <v>106577040</v>
      </c>
      <c r="P16">
        <v>0</v>
      </c>
      <c r="Q16">
        <v>0</v>
      </c>
      <c r="R16">
        <v>2875.2218567999998</v>
      </c>
      <c r="AH16" t="s">
        <v>24</v>
      </c>
      <c r="AI16">
        <v>86481.82</v>
      </c>
      <c r="AJ16">
        <v>0</v>
      </c>
      <c r="AK16">
        <v>0</v>
      </c>
      <c r="AL16">
        <v>0</v>
      </c>
      <c r="AM16">
        <v>86481.82</v>
      </c>
      <c r="AN16">
        <v>0</v>
      </c>
      <c r="AO16">
        <v>58703.81</v>
      </c>
      <c r="AP16">
        <v>77250.960000000006</v>
      </c>
      <c r="AQ16">
        <v>12749.05</v>
      </c>
      <c r="AR16">
        <v>1080.94</v>
      </c>
      <c r="AS16">
        <v>4409.7299999999996</v>
      </c>
      <c r="AT16">
        <v>12.07</v>
      </c>
      <c r="AU16">
        <v>2.11</v>
      </c>
      <c r="AV16">
        <v>0</v>
      </c>
      <c r="AW16">
        <v>5850.09</v>
      </c>
      <c r="AX16">
        <v>3380.77</v>
      </c>
      <c r="AY16">
        <v>0</v>
      </c>
      <c r="AZ16">
        <v>0</v>
      </c>
      <c r="BA16">
        <v>307.43</v>
      </c>
      <c r="BB16">
        <v>86481.82</v>
      </c>
      <c r="BC16">
        <v>0</v>
      </c>
    </row>
    <row r="17" spans="1:55" x14ac:dyDescent="0.2">
      <c r="B17">
        <v>1</v>
      </c>
      <c r="C17">
        <v>2</v>
      </c>
      <c r="D17">
        <v>110630428</v>
      </c>
      <c r="E17" t="s">
        <v>27</v>
      </c>
      <c r="F17" t="s">
        <v>3</v>
      </c>
      <c r="G17" t="s">
        <v>28</v>
      </c>
      <c r="H17">
        <v>4</v>
      </c>
      <c r="I17">
        <v>0</v>
      </c>
      <c r="J17">
        <v>61</v>
      </c>
      <c r="K17">
        <v>55409</v>
      </c>
      <c r="L17">
        <v>3</v>
      </c>
      <c r="M17">
        <v>110630498</v>
      </c>
      <c r="N17">
        <v>1</v>
      </c>
      <c r="O17">
        <v>106577040</v>
      </c>
      <c r="P17">
        <v>0</v>
      </c>
      <c r="Q17">
        <v>0</v>
      </c>
      <c r="R17">
        <v>1860.4378862000003</v>
      </c>
      <c r="AH17" t="s">
        <v>24</v>
      </c>
      <c r="AI17">
        <v>55949.55</v>
      </c>
      <c r="AJ17">
        <v>0</v>
      </c>
      <c r="AK17">
        <v>0</v>
      </c>
      <c r="AL17">
        <v>0</v>
      </c>
      <c r="AM17">
        <v>55949.55</v>
      </c>
      <c r="AN17">
        <v>0</v>
      </c>
      <c r="AO17">
        <v>34888.57</v>
      </c>
      <c r="AP17">
        <v>48833.45</v>
      </c>
      <c r="AQ17">
        <v>9233.7199999999993</v>
      </c>
      <c r="AR17">
        <v>618.91999999999996</v>
      </c>
      <c r="AS17">
        <v>3872.59</v>
      </c>
      <c r="AT17">
        <v>10.82</v>
      </c>
      <c r="AU17">
        <v>1.21</v>
      </c>
      <c r="AV17">
        <v>0</v>
      </c>
      <c r="AW17">
        <v>4572.1099999999997</v>
      </c>
      <c r="AX17">
        <v>2543.9899999999998</v>
      </c>
      <c r="AY17">
        <v>0</v>
      </c>
      <c r="AZ17">
        <v>0</v>
      </c>
      <c r="BA17">
        <v>219.65</v>
      </c>
      <c r="BB17">
        <v>55949.55</v>
      </c>
      <c r="BC17">
        <v>0</v>
      </c>
    </row>
    <row r="18" spans="1:55" x14ac:dyDescent="0.2">
      <c r="B18">
        <v>1</v>
      </c>
      <c r="C18">
        <v>2</v>
      </c>
      <c r="D18">
        <v>110668641</v>
      </c>
      <c r="E18" t="s">
        <v>29</v>
      </c>
      <c r="F18" t="s">
        <v>3</v>
      </c>
      <c r="G18" t="s">
        <v>30</v>
      </c>
      <c r="H18">
        <v>4</v>
      </c>
      <c r="I18">
        <v>0</v>
      </c>
      <c r="J18">
        <v>65</v>
      </c>
      <c r="K18">
        <v>55414</v>
      </c>
      <c r="L18">
        <v>3</v>
      </c>
      <c r="M18">
        <v>110668711</v>
      </c>
      <c r="N18">
        <v>1</v>
      </c>
      <c r="O18">
        <v>106577040</v>
      </c>
      <c r="P18">
        <v>0</v>
      </c>
      <c r="Q18">
        <v>0</v>
      </c>
      <c r="R18">
        <v>3586.5053260900008</v>
      </c>
      <c r="AH18" t="s">
        <v>24</v>
      </c>
      <c r="AI18">
        <v>56666.720000000001</v>
      </c>
      <c r="AJ18">
        <v>0</v>
      </c>
      <c r="AK18">
        <v>0</v>
      </c>
      <c r="AL18">
        <v>0</v>
      </c>
      <c r="AM18">
        <v>56666.720000000001</v>
      </c>
      <c r="AN18">
        <v>0</v>
      </c>
      <c r="AO18">
        <v>31233.040000000001</v>
      </c>
      <c r="AP18">
        <v>50075.29</v>
      </c>
      <c r="AQ18">
        <v>14431.8</v>
      </c>
      <c r="AR18">
        <v>1820.08</v>
      </c>
      <c r="AS18">
        <v>2474.61</v>
      </c>
      <c r="AT18">
        <v>6.57</v>
      </c>
      <c r="AU18">
        <v>3.85</v>
      </c>
      <c r="AV18">
        <v>0</v>
      </c>
      <c r="AW18">
        <v>4440.43</v>
      </c>
      <c r="AX18">
        <v>2151.0100000000002</v>
      </c>
      <c r="AY18">
        <v>0</v>
      </c>
      <c r="AZ18">
        <v>0</v>
      </c>
      <c r="BA18">
        <v>115.75</v>
      </c>
      <c r="BB18">
        <v>56666.720000000001</v>
      </c>
      <c r="BC18">
        <v>0</v>
      </c>
    </row>
    <row r="19" spans="1:55" x14ac:dyDescent="0.2">
      <c r="B19">
        <v>1</v>
      </c>
      <c r="C19">
        <v>2</v>
      </c>
      <c r="D19">
        <v>110634466</v>
      </c>
      <c r="E19" t="s">
        <v>31</v>
      </c>
      <c r="F19" t="s">
        <v>3</v>
      </c>
      <c r="G19" t="s">
        <v>32</v>
      </c>
      <c r="H19">
        <v>4</v>
      </c>
      <c r="I19">
        <v>0</v>
      </c>
      <c r="J19">
        <v>62</v>
      </c>
      <c r="K19">
        <v>55410</v>
      </c>
      <c r="L19">
        <v>3</v>
      </c>
      <c r="M19">
        <v>110634536</v>
      </c>
      <c r="N19">
        <v>1</v>
      </c>
      <c r="O19">
        <v>106577040</v>
      </c>
      <c r="P19">
        <v>0</v>
      </c>
      <c r="Q19">
        <v>0</v>
      </c>
      <c r="R19">
        <v>2379.1601057174998</v>
      </c>
      <c r="AH19" t="s">
        <v>24</v>
      </c>
      <c r="AI19">
        <v>47135.95</v>
      </c>
      <c r="AJ19">
        <v>0</v>
      </c>
      <c r="AK19">
        <v>0</v>
      </c>
      <c r="AL19">
        <v>0</v>
      </c>
      <c r="AM19">
        <v>47135.95</v>
      </c>
      <c r="AN19">
        <v>0</v>
      </c>
      <c r="AO19">
        <v>25457.51</v>
      </c>
      <c r="AP19">
        <v>41710.199999999997</v>
      </c>
      <c r="AQ19">
        <v>12580.86</v>
      </c>
      <c r="AR19">
        <v>1082.27</v>
      </c>
      <c r="AS19">
        <v>2463.6</v>
      </c>
      <c r="AT19">
        <v>6.85</v>
      </c>
      <c r="AU19">
        <v>2.14</v>
      </c>
      <c r="AV19">
        <v>0</v>
      </c>
      <c r="AW19">
        <v>3588.29</v>
      </c>
      <c r="AX19">
        <v>1837.47</v>
      </c>
      <c r="AY19">
        <v>0</v>
      </c>
      <c r="AZ19">
        <v>0</v>
      </c>
      <c r="BA19">
        <v>125.97</v>
      </c>
      <c r="BB19">
        <v>47135.95</v>
      </c>
      <c r="BC19">
        <v>0</v>
      </c>
    </row>
    <row r="20" spans="1:55" x14ac:dyDescent="0.2">
      <c r="B20">
        <v>1</v>
      </c>
      <c r="C20">
        <v>2</v>
      </c>
      <c r="D20">
        <v>110636620</v>
      </c>
      <c r="E20" t="s">
        <v>33</v>
      </c>
      <c r="F20" t="s">
        <v>3</v>
      </c>
      <c r="G20" t="s">
        <v>34</v>
      </c>
      <c r="H20">
        <v>4</v>
      </c>
      <c r="I20">
        <v>0</v>
      </c>
      <c r="J20">
        <v>59</v>
      </c>
      <c r="K20">
        <v>55407</v>
      </c>
      <c r="L20">
        <v>3</v>
      </c>
      <c r="M20">
        <v>110636690</v>
      </c>
      <c r="N20">
        <v>1</v>
      </c>
      <c r="O20">
        <v>106577040</v>
      </c>
      <c r="P20">
        <v>0</v>
      </c>
      <c r="Q20">
        <v>0</v>
      </c>
      <c r="R20">
        <v>4087.0860402400003</v>
      </c>
      <c r="AH20" t="s">
        <v>24</v>
      </c>
      <c r="AI20">
        <v>119634.55</v>
      </c>
      <c r="AJ20">
        <v>0</v>
      </c>
      <c r="AK20">
        <v>0</v>
      </c>
      <c r="AL20">
        <v>0</v>
      </c>
      <c r="AM20">
        <v>119634.55</v>
      </c>
      <c r="AN20">
        <v>0</v>
      </c>
      <c r="AO20">
        <v>80172.539999999994</v>
      </c>
      <c r="AP20">
        <v>104761.16</v>
      </c>
      <c r="AQ20">
        <v>15134.07</v>
      </c>
      <c r="AR20">
        <v>1393.87</v>
      </c>
      <c r="AS20">
        <v>7196.62</v>
      </c>
      <c r="AT20">
        <v>19.690000000000001</v>
      </c>
      <c r="AU20">
        <v>2.78</v>
      </c>
      <c r="AV20">
        <v>0</v>
      </c>
      <c r="AW20">
        <v>9286.7099999999991</v>
      </c>
      <c r="AX20">
        <v>5586.68</v>
      </c>
      <c r="AY20">
        <v>0</v>
      </c>
      <c r="AZ20">
        <v>0</v>
      </c>
      <c r="BA20">
        <v>864.07</v>
      </c>
      <c r="BB20">
        <v>119634.55</v>
      </c>
      <c r="BC20">
        <v>0</v>
      </c>
    </row>
    <row r="21" spans="1:55" x14ac:dyDescent="0.2">
      <c r="B21">
        <v>1</v>
      </c>
      <c r="C21">
        <v>2</v>
      </c>
      <c r="D21">
        <v>110638652</v>
      </c>
      <c r="E21" t="s">
        <v>35</v>
      </c>
      <c r="F21" t="s">
        <v>3</v>
      </c>
      <c r="G21" t="s">
        <v>36</v>
      </c>
      <c r="H21">
        <v>4</v>
      </c>
      <c r="I21">
        <v>0</v>
      </c>
      <c r="J21">
        <v>60</v>
      </c>
      <c r="K21">
        <v>55408</v>
      </c>
      <c r="L21">
        <v>3</v>
      </c>
      <c r="M21">
        <v>110638722</v>
      </c>
      <c r="N21">
        <v>1</v>
      </c>
      <c r="O21">
        <v>106577040</v>
      </c>
      <c r="P21">
        <v>0</v>
      </c>
      <c r="Q21">
        <v>0</v>
      </c>
      <c r="R21">
        <v>2688.4985701399987</v>
      </c>
      <c r="AH21" t="s">
        <v>24</v>
      </c>
      <c r="AI21">
        <v>66631.679999999993</v>
      </c>
      <c r="AJ21">
        <v>0</v>
      </c>
      <c r="AK21">
        <v>0</v>
      </c>
      <c r="AL21">
        <v>0</v>
      </c>
      <c r="AM21">
        <v>66631.679999999993</v>
      </c>
      <c r="AN21">
        <v>0</v>
      </c>
      <c r="AO21">
        <v>41921.19</v>
      </c>
      <c r="AP21">
        <v>57421.25</v>
      </c>
      <c r="AQ21">
        <v>9827.5400000000009</v>
      </c>
      <c r="AR21">
        <v>1078.6300000000001</v>
      </c>
      <c r="AS21">
        <v>4364.92</v>
      </c>
      <c r="AT21">
        <v>12.17</v>
      </c>
      <c r="AU21">
        <v>2.12</v>
      </c>
      <c r="AV21">
        <v>0</v>
      </c>
      <c r="AW21">
        <v>5816.96</v>
      </c>
      <c r="AX21">
        <v>3393.47</v>
      </c>
      <c r="AY21">
        <v>0</v>
      </c>
      <c r="AZ21">
        <v>0</v>
      </c>
      <c r="BA21">
        <v>228.96</v>
      </c>
      <c r="BB21">
        <v>66631.679999999993</v>
      </c>
      <c r="BC21">
        <v>0</v>
      </c>
    </row>
    <row r="22" spans="1:55" x14ac:dyDescent="0.2">
      <c r="B22">
        <v>1</v>
      </c>
      <c r="C22">
        <v>2</v>
      </c>
      <c r="D22">
        <v>110677113</v>
      </c>
      <c r="E22" t="s">
        <v>37</v>
      </c>
      <c r="F22" t="s">
        <v>3</v>
      </c>
      <c r="G22" t="s">
        <v>38</v>
      </c>
      <c r="H22">
        <v>4</v>
      </c>
      <c r="I22">
        <v>0</v>
      </c>
      <c r="J22">
        <v>64</v>
      </c>
      <c r="K22">
        <v>55413</v>
      </c>
      <c r="L22">
        <v>3</v>
      </c>
      <c r="M22">
        <v>110677183</v>
      </c>
      <c r="N22">
        <v>1</v>
      </c>
      <c r="O22">
        <v>106577040</v>
      </c>
      <c r="P22">
        <v>0</v>
      </c>
      <c r="Q22">
        <v>0</v>
      </c>
      <c r="R22">
        <v>1741.7674235499994</v>
      </c>
      <c r="AH22" t="s">
        <v>24</v>
      </c>
      <c r="AI22">
        <v>30415.13</v>
      </c>
      <c r="AJ22">
        <v>0</v>
      </c>
      <c r="AK22">
        <v>0</v>
      </c>
      <c r="AL22">
        <v>0</v>
      </c>
      <c r="AM22">
        <v>30415.13</v>
      </c>
      <c r="AN22">
        <v>0</v>
      </c>
      <c r="AO22">
        <v>16098.99</v>
      </c>
      <c r="AP22">
        <v>26591.4</v>
      </c>
      <c r="AQ22">
        <v>8163</v>
      </c>
      <c r="AR22">
        <v>921.36</v>
      </c>
      <c r="AS22">
        <v>1366.02</v>
      </c>
      <c r="AT22">
        <v>3.47</v>
      </c>
      <c r="AU22">
        <v>1.94</v>
      </c>
      <c r="AV22">
        <v>0</v>
      </c>
      <c r="AW22">
        <v>2515.34</v>
      </c>
      <c r="AX22">
        <v>1308.3900000000001</v>
      </c>
      <c r="AY22">
        <v>0</v>
      </c>
      <c r="AZ22">
        <v>0</v>
      </c>
      <c r="BA22">
        <v>42.04</v>
      </c>
      <c r="BB22">
        <v>30415.13</v>
      </c>
      <c r="BC22">
        <v>0</v>
      </c>
    </row>
    <row r="23" spans="1:55" x14ac:dyDescent="0.2">
      <c r="A23" s="1"/>
      <c r="B23" s="1">
        <v>1</v>
      </c>
      <c r="C23" s="1"/>
      <c r="D23" s="1"/>
      <c r="E23" s="1" t="s">
        <v>3</v>
      </c>
      <c r="F23" s="1" t="s">
        <v>39</v>
      </c>
      <c r="G23" s="1" t="s">
        <v>40</v>
      </c>
      <c r="H23" s="1">
        <v>5</v>
      </c>
      <c r="I23" s="1">
        <v>0</v>
      </c>
      <c r="J23" s="1">
        <v>0</v>
      </c>
      <c r="K23" s="1">
        <v>9</v>
      </c>
      <c r="L23" s="1">
        <v>0</v>
      </c>
      <c r="M23" s="1">
        <v>0</v>
      </c>
      <c r="N23" s="1">
        <v>0</v>
      </c>
      <c r="O23" s="1">
        <v>3</v>
      </c>
      <c r="P23" s="1">
        <v>0</v>
      </c>
      <c r="Q23" s="1">
        <v>0</v>
      </c>
      <c r="R23" s="1">
        <v>0</v>
      </c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 t="s">
        <v>3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</row>
    <row r="24" spans="1:55" x14ac:dyDescent="0.2">
      <c r="A24" s="1"/>
      <c r="B24" s="1">
        <v>1</v>
      </c>
      <c r="C24" s="1"/>
      <c r="D24" s="1"/>
      <c r="E24" s="1" t="s">
        <v>3</v>
      </c>
      <c r="F24" s="1" t="s">
        <v>41</v>
      </c>
      <c r="G24" s="1" t="s">
        <v>42</v>
      </c>
      <c r="H24" s="1">
        <v>6</v>
      </c>
      <c r="I24" s="1">
        <v>0</v>
      </c>
      <c r="J24" s="1">
        <v>0</v>
      </c>
      <c r="K24" s="1">
        <v>10</v>
      </c>
      <c r="L24" s="1">
        <v>0</v>
      </c>
      <c r="M24" s="1">
        <v>0</v>
      </c>
      <c r="N24" s="1">
        <v>0</v>
      </c>
      <c r="O24" s="1">
        <v>4</v>
      </c>
      <c r="P24" s="1">
        <v>0</v>
      </c>
      <c r="Q24" s="1">
        <v>0</v>
      </c>
      <c r="R24" s="1">
        <v>0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 t="s">
        <v>3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</row>
    <row r="25" spans="1:55" x14ac:dyDescent="0.2">
      <c r="A25" s="1"/>
      <c r="B25" s="1">
        <v>1</v>
      </c>
      <c r="C25" s="1"/>
      <c r="D25" s="1"/>
      <c r="E25" s="1" t="s">
        <v>3</v>
      </c>
      <c r="F25" s="1" t="s">
        <v>43</v>
      </c>
      <c r="G25" s="1" t="s">
        <v>44</v>
      </c>
      <c r="H25" s="1">
        <v>7</v>
      </c>
      <c r="I25" s="1">
        <v>0</v>
      </c>
      <c r="J25" s="1">
        <v>0</v>
      </c>
      <c r="K25" s="1">
        <v>11</v>
      </c>
      <c r="L25" s="1">
        <v>0</v>
      </c>
      <c r="M25" s="1">
        <v>0</v>
      </c>
      <c r="N25" s="1">
        <v>0</v>
      </c>
      <c r="O25" s="1">
        <v>5</v>
      </c>
      <c r="P25" s="1">
        <v>0</v>
      </c>
      <c r="Q25" s="1">
        <v>0</v>
      </c>
      <c r="R25" s="1">
        <v>0</v>
      </c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 t="s">
        <v>3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</row>
    <row r="26" spans="1:55" x14ac:dyDescent="0.2">
      <c r="A26" s="1"/>
      <c r="B26" s="1">
        <v>1</v>
      </c>
      <c r="C26" s="1"/>
      <c r="D26" s="1"/>
      <c r="E26" s="1" t="s">
        <v>3</v>
      </c>
      <c r="F26" s="1" t="s">
        <v>45</v>
      </c>
      <c r="G26" s="1" t="s">
        <v>46</v>
      </c>
      <c r="H26" s="1">
        <v>8</v>
      </c>
      <c r="I26" s="1">
        <v>0</v>
      </c>
      <c r="J26" s="1">
        <v>0</v>
      </c>
      <c r="K26" s="1">
        <v>12</v>
      </c>
      <c r="L26" s="1">
        <v>0</v>
      </c>
      <c r="M26" s="1">
        <v>0</v>
      </c>
      <c r="N26" s="1">
        <v>0</v>
      </c>
      <c r="O26" s="1">
        <v>6</v>
      </c>
      <c r="P26" s="1">
        <v>0</v>
      </c>
      <c r="Q26" s="1">
        <v>0</v>
      </c>
      <c r="R26" s="1">
        <v>0</v>
      </c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 t="s">
        <v>3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</row>
    <row r="27" spans="1:55" x14ac:dyDescent="0.2">
      <c r="A27" s="1"/>
      <c r="B27" s="1">
        <v>1</v>
      </c>
      <c r="C27" s="1"/>
      <c r="D27" s="1"/>
      <c r="E27" s="1" t="s">
        <v>3</v>
      </c>
      <c r="F27" s="1" t="s">
        <v>47</v>
      </c>
      <c r="G27" s="1" t="s">
        <v>48</v>
      </c>
      <c r="H27" s="1">
        <v>9</v>
      </c>
      <c r="I27" s="1">
        <v>0</v>
      </c>
      <c r="J27" s="1">
        <v>0</v>
      </c>
      <c r="K27" s="1">
        <v>13</v>
      </c>
      <c r="L27" s="1">
        <v>0</v>
      </c>
      <c r="M27" s="1">
        <v>0</v>
      </c>
      <c r="N27" s="1">
        <v>0</v>
      </c>
      <c r="O27" s="1">
        <v>7</v>
      </c>
      <c r="P27" s="1">
        <v>0</v>
      </c>
      <c r="Q27" s="1">
        <v>0</v>
      </c>
      <c r="R27" s="1">
        <v>0</v>
      </c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 t="s">
        <v>3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</row>
    <row r="28" spans="1:55" x14ac:dyDescent="0.2">
      <c r="A28" s="1"/>
      <c r="B28" s="1">
        <v>1</v>
      </c>
      <c r="C28" s="1"/>
      <c r="D28" s="1"/>
      <c r="E28" s="1" t="s">
        <v>3</v>
      </c>
      <c r="F28" s="1" t="s">
        <v>49</v>
      </c>
      <c r="G28" s="1" t="s">
        <v>50</v>
      </c>
      <c r="H28" s="1">
        <v>10</v>
      </c>
      <c r="I28" s="1">
        <v>0</v>
      </c>
      <c r="J28" s="1">
        <v>0</v>
      </c>
      <c r="K28" s="1">
        <v>60</v>
      </c>
      <c r="L28" s="1">
        <v>9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-1</v>
      </c>
      <c r="T28" s="1">
        <v>0</v>
      </c>
      <c r="U28" s="1" t="s">
        <v>3</v>
      </c>
      <c r="V28" s="1" t="s">
        <v>3</v>
      </c>
      <c r="W28" s="1">
        <v>-1</v>
      </c>
      <c r="X28" s="1">
        <v>0</v>
      </c>
      <c r="Y28" s="1" t="s">
        <v>3</v>
      </c>
      <c r="Z28" s="1" t="s">
        <v>3</v>
      </c>
      <c r="AA28" s="1">
        <v>-1</v>
      </c>
      <c r="AB28" s="1">
        <v>0</v>
      </c>
      <c r="AC28" s="1" t="s">
        <v>3</v>
      </c>
      <c r="AD28" s="1" t="s">
        <v>3</v>
      </c>
      <c r="AE28" s="1">
        <v>0</v>
      </c>
      <c r="AF28" s="1">
        <v>0</v>
      </c>
      <c r="AG28" s="1">
        <v>0</v>
      </c>
      <c r="AH28" s="1" t="s">
        <v>3</v>
      </c>
      <c r="AI28" s="1">
        <v>483940.58</v>
      </c>
      <c r="AJ28" s="1">
        <v>0</v>
      </c>
      <c r="AK28" s="1">
        <v>0</v>
      </c>
      <c r="AL28" s="1">
        <v>170.11</v>
      </c>
      <c r="AM28" s="1">
        <v>484110.69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483940.58</v>
      </c>
      <c r="BC28" s="1">
        <v>0</v>
      </c>
    </row>
    <row r="29" spans="1:55" x14ac:dyDescent="0.2">
      <c r="A29" s="2"/>
      <c r="B29" s="2">
        <v>0</v>
      </c>
      <c r="C29" s="2"/>
      <c r="D29" s="2"/>
      <c r="E29" s="2" t="s">
        <v>3</v>
      </c>
      <c r="F29" s="2" t="s">
        <v>51</v>
      </c>
      <c r="G29" s="2" t="s">
        <v>50</v>
      </c>
      <c r="H29" s="2">
        <v>10</v>
      </c>
      <c r="I29" s="2">
        <v>12</v>
      </c>
      <c r="J29" s="2">
        <v>0</v>
      </c>
      <c r="K29" s="2">
        <v>63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-1</v>
      </c>
      <c r="T29" s="2">
        <v>0</v>
      </c>
      <c r="U29" s="2" t="s">
        <v>3</v>
      </c>
      <c r="V29" s="2" t="s">
        <v>3</v>
      </c>
      <c r="W29" s="2">
        <v>-1</v>
      </c>
      <c r="X29" s="2">
        <v>0</v>
      </c>
      <c r="Y29" s="2" t="s">
        <v>3</v>
      </c>
      <c r="Z29" s="2" t="s">
        <v>3</v>
      </c>
      <c r="AA29" s="2">
        <v>-1</v>
      </c>
      <c r="AB29" s="2">
        <v>0</v>
      </c>
      <c r="AC29" s="2" t="s">
        <v>3</v>
      </c>
      <c r="AD29" s="2" t="s">
        <v>3</v>
      </c>
      <c r="AE29" s="2">
        <v>0</v>
      </c>
      <c r="AF29" s="2">
        <v>0</v>
      </c>
      <c r="AG29" s="2">
        <v>0</v>
      </c>
      <c r="AH29" s="2" t="s">
        <v>19</v>
      </c>
      <c r="AI29" s="2">
        <v>483940.58</v>
      </c>
      <c r="AJ29" s="2">
        <v>0</v>
      </c>
      <c r="AK29" s="2">
        <v>0</v>
      </c>
      <c r="AL29" s="2">
        <v>170.11</v>
      </c>
      <c r="AM29" s="2">
        <v>484110.69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483940.58</v>
      </c>
      <c r="BC29" s="2">
        <v>0</v>
      </c>
    </row>
    <row r="30" spans="1:55" x14ac:dyDescent="0.2">
      <c r="A30" s="1"/>
      <c r="B30" s="1">
        <v>1</v>
      </c>
      <c r="C30" s="1"/>
      <c r="D30" s="1"/>
      <c r="E30" s="1" t="s">
        <v>3</v>
      </c>
      <c r="F30" s="1" t="s">
        <v>52</v>
      </c>
      <c r="G30" s="1" t="s">
        <v>53</v>
      </c>
      <c r="H30" s="1">
        <v>11</v>
      </c>
      <c r="I30" s="1">
        <v>0</v>
      </c>
      <c r="J30" s="1">
        <v>0</v>
      </c>
      <c r="K30" s="1">
        <v>14</v>
      </c>
      <c r="L30" s="1">
        <v>0</v>
      </c>
      <c r="M30" s="1">
        <v>0</v>
      </c>
      <c r="N30" s="1">
        <v>0</v>
      </c>
      <c r="O30" s="1">
        <v>8</v>
      </c>
      <c r="P30" s="1">
        <v>0</v>
      </c>
      <c r="Q30" s="1">
        <v>0</v>
      </c>
      <c r="R30" s="1">
        <v>0</v>
      </c>
      <c r="S30" s="1">
        <v>-1</v>
      </c>
      <c r="T30" s="1">
        <v>0</v>
      </c>
      <c r="U30" s="1" t="s">
        <v>3</v>
      </c>
      <c r="V30" s="1" t="s">
        <v>3</v>
      </c>
      <c r="W30" s="1"/>
      <c r="X30" s="1"/>
      <c r="Y30" s="1"/>
      <c r="Z30" s="1"/>
      <c r="AA30" s="1"/>
      <c r="AB30" s="1"/>
      <c r="AC30" s="1"/>
      <c r="AD30" s="1"/>
      <c r="AE30" s="1"/>
      <c r="AF30" s="1">
        <v>0</v>
      </c>
      <c r="AG30" s="1"/>
      <c r="AH30" s="1" t="s">
        <v>3</v>
      </c>
      <c r="AI30" s="1">
        <v>5807.29</v>
      </c>
      <c r="AJ30" s="1">
        <v>0</v>
      </c>
      <c r="AK30" s="1">
        <v>0</v>
      </c>
      <c r="AL30" s="1">
        <v>0</v>
      </c>
      <c r="AM30" s="1">
        <v>5807.29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5807.29</v>
      </c>
      <c r="BC30" s="1">
        <v>0</v>
      </c>
    </row>
    <row r="31" spans="1:55" x14ac:dyDescent="0.2">
      <c r="A31" s="2"/>
      <c r="B31" s="2">
        <v>1</v>
      </c>
      <c r="C31" s="2"/>
      <c r="D31" s="2"/>
      <c r="E31" s="2" t="s">
        <v>54</v>
      </c>
      <c r="F31" s="2" t="s">
        <v>55</v>
      </c>
      <c r="G31" s="2" t="s">
        <v>56</v>
      </c>
      <c r="H31" s="2">
        <v>11</v>
      </c>
      <c r="I31" s="2">
        <v>13</v>
      </c>
      <c r="J31" s="2">
        <v>0</v>
      </c>
      <c r="K31" s="2">
        <v>399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-1</v>
      </c>
      <c r="T31" s="2">
        <v>0</v>
      </c>
      <c r="U31" s="2" t="s">
        <v>3</v>
      </c>
      <c r="V31" s="2" t="s">
        <v>3</v>
      </c>
      <c r="W31" s="2"/>
      <c r="X31" s="2"/>
      <c r="Y31" s="2"/>
      <c r="Z31" s="2"/>
      <c r="AA31" s="2"/>
      <c r="AB31" s="2"/>
      <c r="AC31" s="2"/>
      <c r="AD31" s="2"/>
      <c r="AE31" s="2"/>
      <c r="AF31" s="2">
        <v>0</v>
      </c>
      <c r="AG31" s="2"/>
      <c r="AH31" s="2" t="s">
        <v>57</v>
      </c>
      <c r="AI31" s="2">
        <v>5807.29</v>
      </c>
      <c r="AJ31" s="2">
        <v>0</v>
      </c>
      <c r="AK31" s="2">
        <v>0</v>
      </c>
      <c r="AL31" s="2">
        <v>0</v>
      </c>
      <c r="AM31" s="2">
        <v>5807.29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5807.29</v>
      </c>
      <c r="BC31" s="2">
        <v>0</v>
      </c>
    </row>
    <row r="32" spans="1:55" x14ac:dyDescent="0.2">
      <c r="A32" s="1"/>
      <c r="B32" s="1">
        <v>1</v>
      </c>
      <c r="C32" s="1"/>
      <c r="D32" s="1"/>
      <c r="E32" s="1" t="s">
        <v>3</v>
      </c>
      <c r="F32" s="1" t="s">
        <v>58</v>
      </c>
      <c r="G32" s="1" t="s">
        <v>59</v>
      </c>
      <c r="H32" s="1">
        <v>12</v>
      </c>
      <c r="I32" s="1">
        <v>0</v>
      </c>
      <c r="J32" s="1">
        <v>0</v>
      </c>
      <c r="K32" s="1">
        <v>61</v>
      </c>
      <c r="L32" s="1">
        <v>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-1</v>
      </c>
      <c r="T32" s="1">
        <v>0</v>
      </c>
      <c r="U32" s="1" t="s">
        <v>3</v>
      </c>
      <c r="V32" s="1" t="s">
        <v>3</v>
      </c>
      <c r="W32" s="1">
        <v>-1</v>
      </c>
      <c r="X32" s="1">
        <v>0</v>
      </c>
      <c r="Y32" s="1" t="s">
        <v>3</v>
      </c>
      <c r="Z32" s="1" t="s">
        <v>3</v>
      </c>
      <c r="AA32" s="1">
        <v>-1</v>
      </c>
      <c r="AB32" s="1">
        <v>0</v>
      </c>
      <c r="AC32" s="1" t="s">
        <v>3</v>
      </c>
      <c r="AD32" s="1" t="s">
        <v>3</v>
      </c>
      <c r="AE32" s="1">
        <v>0</v>
      </c>
      <c r="AF32" s="1">
        <v>0</v>
      </c>
      <c r="AG32" s="1">
        <v>0</v>
      </c>
      <c r="AH32" s="1" t="s">
        <v>3</v>
      </c>
      <c r="AI32" s="1">
        <v>489747.87</v>
      </c>
      <c r="AJ32" s="1">
        <v>0</v>
      </c>
      <c r="AK32" s="1">
        <v>0</v>
      </c>
      <c r="AL32" s="1">
        <v>170.11</v>
      </c>
      <c r="AM32" s="1">
        <v>489917.98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489747.87</v>
      </c>
      <c r="BC32" s="1">
        <v>0</v>
      </c>
    </row>
    <row r="33" spans="1:55" x14ac:dyDescent="0.2">
      <c r="A33" s="2"/>
      <c r="B33" s="2">
        <v>0</v>
      </c>
      <c r="C33" s="2"/>
      <c r="D33" s="2"/>
      <c r="E33" s="2" t="s">
        <v>3</v>
      </c>
      <c r="F33" s="2" t="s">
        <v>60</v>
      </c>
      <c r="G33" s="2" t="s">
        <v>59</v>
      </c>
      <c r="H33" s="2">
        <v>12</v>
      </c>
      <c r="I33" s="2">
        <v>1</v>
      </c>
      <c r="J33" s="2">
        <v>0</v>
      </c>
      <c r="K33" s="2">
        <v>64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-1</v>
      </c>
      <c r="T33" s="2">
        <v>0</v>
      </c>
      <c r="U33" s="2" t="s">
        <v>3</v>
      </c>
      <c r="V33" s="2" t="s">
        <v>3</v>
      </c>
      <c r="W33" s="2">
        <v>-1</v>
      </c>
      <c r="X33" s="2">
        <v>0</v>
      </c>
      <c r="Y33" s="2" t="s">
        <v>3</v>
      </c>
      <c r="Z33" s="2" t="s">
        <v>3</v>
      </c>
      <c r="AA33" s="2">
        <v>-1</v>
      </c>
      <c r="AB33" s="2">
        <v>0</v>
      </c>
      <c r="AC33" s="2" t="s">
        <v>3</v>
      </c>
      <c r="AD33" s="2" t="s">
        <v>3</v>
      </c>
      <c r="AE33" s="2">
        <v>0</v>
      </c>
      <c r="AF33" s="2">
        <v>0</v>
      </c>
      <c r="AG33" s="2">
        <v>0</v>
      </c>
      <c r="AH33" s="2" t="s">
        <v>19</v>
      </c>
      <c r="AI33" s="2">
        <v>489747.87</v>
      </c>
      <c r="AJ33" s="2">
        <v>0</v>
      </c>
      <c r="AK33" s="2">
        <v>0</v>
      </c>
      <c r="AL33" s="2">
        <v>170.11</v>
      </c>
      <c r="AM33" s="2">
        <v>489917.98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489747.87</v>
      </c>
      <c r="BC33" s="2">
        <v>0</v>
      </c>
    </row>
    <row r="34" spans="1:55" x14ac:dyDescent="0.2">
      <c r="A34" s="1"/>
      <c r="B34" s="1">
        <v>1</v>
      </c>
      <c r="C34" s="1"/>
      <c r="D34" s="1"/>
      <c r="E34" s="1" t="s">
        <v>3</v>
      </c>
      <c r="F34" s="1" t="s">
        <v>61</v>
      </c>
      <c r="G34" s="1" t="s">
        <v>62</v>
      </c>
      <c r="H34" s="1">
        <v>13</v>
      </c>
      <c r="I34" s="1">
        <v>0</v>
      </c>
      <c r="J34" s="1">
        <v>0</v>
      </c>
      <c r="K34" s="1">
        <v>16</v>
      </c>
      <c r="L34" s="1">
        <v>0</v>
      </c>
      <c r="M34" s="1">
        <v>0</v>
      </c>
      <c r="N34" s="1">
        <v>0</v>
      </c>
      <c r="O34" s="1">
        <v>9</v>
      </c>
      <c r="P34" s="1">
        <v>0</v>
      </c>
      <c r="Q34" s="1">
        <v>0</v>
      </c>
      <c r="R34" s="1">
        <v>0</v>
      </c>
      <c r="S34" s="1">
        <v>-1</v>
      </c>
      <c r="T34" s="1">
        <v>0</v>
      </c>
      <c r="U34" s="1" t="s">
        <v>3</v>
      </c>
      <c r="V34" s="1" t="s">
        <v>3</v>
      </c>
      <c r="W34" s="1">
        <v>-1</v>
      </c>
      <c r="X34" s="1">
        <v>0</v>
      </c>
      <c r="Y34" s="1" t="s">
        <v>3</v>
      </c>
      <c r="Z34" s="1" t="s">
        <v>3</v>
      </c>
      <c r="AA34" s="1">
        <v>-1</v>
      </c>
      <c r="AB34" s="1">
        <v>0</v>
      </c>
      <c r="AC34" s="1" t="s">
        <v>3</v>
      </c>
      <c r="AD34" s="1" t="s">
        <v>3</v>
      </c>
      <c r="AE34" s="1">
        <v>0</v>
      </c>
      <c r="AF34" s="1">
        <v>0</v>
      </c>
      <c r="AG34" s="1">
        <v>0</v>
      </c>
      <c r="AH34" s="1" t="s">
        <v>3</v>
      </c>
      <c r="AI34" s="1">
        <v>16651.43</v>
      </c>
      <c r="AJ34" s="1">
        <v>0</v>
      </c>
      <c r="AK34" s="1">
        <v>0</v>
      </c>
      <c r="AL34" s="1">
        <v>830.2</v>
      </c>
      <c r="AM34" s="1">
        <v>17481.63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16651.43</v>
      </c>
      <c r="BC34" s="1">
        <v>0</v>
      </c>
    </row>
    <row r="35" spans="1:55" x14ac:dyDescent="0.2">
      <c r="A35" s="2"/>
      <c r="B35" s="2">
        <v>1</v>
      </c>
      <c r="C35" s="2"/>
      <c r="D35" s="2"/>
      <c r="E35" s="2" t="s">
        <v>63</v>
      </c>
      <c r="F35" s="2" t="s">
        <v>64</v>
      </c>
      <c r="G35" s="2" t="s">
        <v>65</v>
      </c>
      <c r="H35" s="2">
        <v>13</v>
      </c>
      <c r="I35" s="2">
        <v>1</v>
      </c>
      <c r="J35" s="2">
        <v>0</v>
      </c>
      <c r="K35" s="2">
        <v>1207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-1</v>
      </c>
      <c r="T35" s="2">
        <v>0</v>
      </c>
      <c r="U35" s="2" t="s">
        <v>3</v>
      </c>
      <c r="V35" s="2" t="s">
        <v>3</v>
      </c>
      <c r="W35" s="2">
        <v>-1</v>
      </c>
      <c r="X35" s="2">
        <v>0</v>
      </c>
      <c r="Y35" s="2" t="s">
        <v>3</v>
      </c>
      <c r="Z35" s="2" t="s">
        <v>3</v>
      </c>
      <c r="AA35" s="2">
        <v>-1</v>
      </c>
      <c r="AB35" s="2">
        <v>0</v>
      </c>
      <c r="AC35" s="2" t="s">
        <v>3</v>
      </c>
      <c r="AD35" s="2" t="s">
        <v>3</v>
      </c>
      <c r="AE35" s="2">
        <v>0</v>
      </c>
      <c r="AF35" s="2">
        <v>0</v>
      </c>
      <c r="AG35" s="2">
        <v>0</v>
      </c>
      <c r="AH35" s="2" t="s">
        <v>19</v>
      </c>
      <c r="AI35" s="2">
        <v>16651.43</v>
      </c>
      <c r="AJ35" s="2">
        <v>0</v>
      </c>
      <c r="AK35" s="2">
        <v>0</v>
      </c>
      <c r="AL35" s="2">
        <v>0</v>
      </c>
      <c r="AM35" s="2">
        <v>16651.43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16651.43</v>
      </c>
      <c r="BC35" s="2">
        <v>0</v>
      </c>
    </row>
    <row r="36" spans="1:55" x14ac:dyDescent="0.2">
      <c r="A36" s="2"/>
      <c r="B36" s="2">
        <v>1</v>
      </c>
      <c r="C36" s="2"/>
      <c r="D36" s="2"/>
      <c r="E36" s="2" t="s">
        <v>66</v>
      </c>
      <c r="F36" s="2" t="s">
        <v>67</v>
      </c>
      <c r="G36" s="2" t="s">
        <v>68</v>
      </c>
      <c r="H36" s="2">
        <v>13</v>
      </c>
      <c r="I36" s="2">
        <v>6</v>
      </c>
      <c r="J36" s="2">
        <v>0</v>
      </c>
      <c r="K36" s="2">
        <v>55171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-1</v>
      </c>
      <c r="T36" s="2">
        <v>0</v>
      </c>
      <c r="U36" s="2" t="s">
        <v>3</v>
      </c>
      <c r="V36" s="2" t="s">
        <v>3</v>
      </c>
      <c r="W36" s="2">
        <v>-1</v>
      </c>
      <c r="X36" s="2">
        <v>0</v>
      </c>
      <c r="Y36" s="2" t="s">
        <v>3</v>
      </c>
      <c r="Z36" s="2" t="s">
        <v>3</v>
      </c>
      <c r="AA36" s="2">
        <v>-1</v>
      </c>
      <c r="AB36" s="2">
        <v>0</v>
      </c>
      <c r="AC36" s="2" t="s">
        <v>3</v>
      </c>
      <c r="AD36" s="2" t="s">
        <v>3</v>
      </c>
      <c r="AE36" s="2">
        <v>0</v>
      </c>
      <c r="AF36" s="2">
        <v>0</v>
      </c>
      <c r="AG36" s="2">
        <v>0</v>
      </c>
      <c r="AH36" s="2" t="s">
        <v>19</v>
      </c>
      <c r="AI36" s="2">
        <v>0</v>
      </c>
      <c r="AJ36" s="2">
        <v>0</v>
      </c>
      <c r="AK36" s="2">
        <v>0</v>
      </c>
      <c r="AL36" s="2">
        <v>830.2</v>
      </c>
      <c r="AM36" s="2">
        <v>830.2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</row>
    <row r="37" spans="1:55" x14ac:dyDescent="0.2">
      <c r="A37" s="1"/>
      <c r="B37" s="1">
        <v>1</v>
      </c>
      <c r="C37" s="1"/>
      <c r="D37" s="1"/>
      <c r="E37" s="1" t="s">
        <v>3</v>
      </c>
      <c r="F37" s="1" t="s">
        <v>69</v>
      </c>
      <c r="G37" s="1" t="s">
        <v>70</v>
      </c>
      <c r="H37" s="1">
        <v>15</v>
      </c>
      <c r="I37" s="1">
        <v>0</v>
      </c>
      <c r="J37" s="1">
        <v>0</v>
      </c>
      <c r="K37" s="1">
        <v>62</v>
      </c>
      <c r="L37" s="1">
        <v>9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-1</v>
      </c>
      <c r="T37" s="1">
        <v>0</v>
      </c>
      <c r="U37" s="1" t="s">
        <v>3</v>
      </c>
      <c r="V37" s="1" t="s">
        <v>3</v>
      </c>
      <c r="W37" s="1">
        <v>-1</v>
      </c>
      <c r="X37" s="1">
        <v>0</v>
      </c>
      <c r="Y37" s="1" t="s">
        <v>3</v>
      </c>
      <c r="Z37" s="1" t="s">
        <v>3</v>
      </c>
      <c r="AA37" s="1">
        <v>-1</v>
      </c>
      <c r="AB37" s="1">
        <v>0</v>
      </c>
      <c r="AC37" s="1" t="s">
        <v>3</v>
      </c>
      <c r="AD37" s="1" t="s">
        <v>3</v>
      </c>
      <c r="AE37" s="1">
        <v>0</v>
      </c>
      <c r="AF37" s="1">
        <v>0</v>
      </c>
      <c r="AG37" s="1">
        <v>0</v>
      </c>
      <c r="AH37" s="1" t="s">
        <v>3</v>
      </c>
      <c r="AI37" s="1">
        <v>506399.3</v>
      </c>
      <c r="AJ37" s="1">
        <v>0</v>
      </c>
      <c r="AK37" s="1">
        <v>0</v>
      </c>
      <c r="AL37" s="1">
        <v>1000.31</v>
      </c>
      <c r="AM37" s="1">
        <v>507399.61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506399.3</v>
      </c>
      <c r="BC37" s="1">
        <v>0</v>
      </c>
    </row>
    <row r="38" spans="1:55" x14ac:dyDescent="0.2">
      <c r="A38" s="2"/>
      <c r="B38" s="2">
        <v>0</v>
      </c>
      <c r="C38" s="2"/>
      <c r="D38" s="2"/>
      <c r="E38" s="2" t="s">
        <v>3</v>
      </c>
      <c r="F38" s="2" t="s">
        <v>71</v>
      </c>
      <c r="G38" s="2" t="s">
        <v>70</v>
      </c>
      <c r="H38" s="2">
        <v>15</v>
      </c>
      <c r="I38" s="2">
        <v>1</v>
      </c>
      <c r="J38" s="2">
        <v>0</v>
      </c>
      <c r="K38" s="2">
        <v>65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-1</v>
      </c>
      <c r="T38" s="2">
        <v>0</v>
      </c>
      <c r="U38" s="2" t="s">
        <v>3</v>
      </c>
      <c r="V38" s="2" t="s">
        <v>3</v>
      </c>
      <c r="W38" s="2">
        <v>-1</v>
      </c>
      <c r="X38" s="2">
        <v>0</v>
      </c>
      <c r="Y38" s="2" t="s">
        <v>3</v>
      </c>
      <c r="Z38" s="2" t="s">
        <v>3</v>
      </c>
      <c r="AA38" s="2">
        <v>-1</v>
      </c>
      <c r="AB38" s="2">
        <v>0</v>
      </c>
      <c r="AC38" s="2" t="s">
        <v>3</v>
      </c>
      <c r="AD38" s="2" t="s">
        <v>3</v>
      </c>
      <c r="AE38" s="2">
        <v>0</v>
      </c>
      <c r="AF38" s="2">
        <v>0</v>
      </c>
      <c r="AG38" s="2">
        <v>0</v>
      </c>
      <c r="AH38" s="2" t="s">
        <v>19</v>
      </c>
      <c r="AI38" s="2">
        <v>506399.3</v>
      </c>
      <c r="AJ38" s="2">
        <v>0</v>
      </c>
      <c r="AK38" s="2">
        <v>0</v>
      </c>
      <c r="AL38" s="2">
        <v>1000.31</v>
      </c>
      <c r="AM38" s="2">
        <v>507399.61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506399.3</v>
      </c>
      <c r="BC38" s="2">
        <v>0</v>
      </c>
    </row>
    <row r="39" spans="1:55" x14ac:dyDescent="0.2">
      <c r="A39" s="1"/>
      <c r="B39" s="1">
        <v>1</v>
      </c>
      <c r="C39" s="1"/>
      <c r="D39" s="1"/>
      <c r="E39" s="1" t="s">
        <v>3</v>
      </c>
      <c r="F39" s="1" t="s">
        <v>72</v>
      </c>
      <c r="G39" s="1" t="s">
        <v>73</v>
      </c>
      <c r="H39" s="1">
        <v>16</v>
      </c>
      <c r="I39" s="1">
        <v>0</v>
      </c>
      <c r="J39" s="1">
        <v>0</v>
      </c>
      <c r="K39" s="1">
        <v>43</v>
      </c>
      <c r="L39" s="1">
        <v>0</v>
      </c>
      <c r="M39" s="1">
        <v>0</v>
      </c>
      <c r="N39" s="1">
        <v>0</v>
      </c>
      <c r="O39" s="1">
        <v>10</v>
      </c>
      <c r="P39" s="1">
        <v>0</v>
      </c>
      <c r="Q39" s="1">
        <v>0</v>
      </c>
      <c r="R39" s="1">
        <v>0</v>
      </c>
      <c r="S39" s="1">
        <v>-1</v>
      </c>
      <c r="T39" s="1">
        <v>0</v>
      </c>
      <c r="U39" s="1" t="s">
        <v>3</v>
      </c>
      <c r="V39" s="1" t="s">
        <v>3</v>
      </c>
      <c r="W39" s="1">
        <v>-1</v>
      </c>
      <c r="X39" s="1">
        <v>0</v>
      </c>
      <c r="Y39" s="1" t="s">
        <v>3</v>
      </c>
      <c r="Z39" s="1" t="s">
        <v>3</v>
      </c>
      <c r="AA39" s="1">
        <v>-1</v>
      </c>
      <c r="AB39" s="1">
        <v>0</v>
      </c>
      <c r="AC39" s="1" t="s">
        <v>3</v>
      </c>
      <c r="AD39" s="1" t="s">
        <v>3</v>
      </c>
      <c r="AE39" s="1">
        <v>0</v>
      </c>
      <c r="AF39" s="1">
        <v>0</v>
      </c>
      <c r="AG39" s="1">
        <v>0</v>
      </c>
      <c r="AH39" s="1" t="s">
        <v>3</v>
      </c>
      <c r="AI39" s="1">
        <v>0</v>
      </c>
      <c r="AJ39" s="1">
        <v>0</v>
      </c>
      <c r="AK39" s="1">
        <v>0</v>
      </c>
      <c r="AL39" s="1">
        <v>9792.81</v>
      </c>
      <c r="AM39" s="1">
        <v>9792.81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</row>
    <row r="40" spans="1:55" x14ac:dyDescent="0.2">
      <c r="A40" s="2"/>
      <c r="B40" s="2">
        <v>1</v>
      </c>
      <c r="C40" s="2"/>
      <c r="D40" s="2"/>
      <c r="E40" s="2" t="s">
        <v>74</v>
      </c>
      <c r="F40" s="2" t="s">
        <v>75</v>
      </c>
      <c r="G40" s="2" t="s">
        <v>76</v>
      </c>
      <c r="H40" s="2">
        <v>16</v>
      </c>
      <c r="I40" s="2">
        <v>1</v>
      </c>
      <c r="J40" s="2">
        <v>0</v>
      </c>
      <c r="K40" s="2">
        <v>349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-1</v>
      </c>
      <c r="T40" s="2">
        <v>0</v>
      </c>
      <c r="U40" s="2" t="s">
        <v>3</v>
      </c>
      <c r="V40" s="2" t="s">
        <v>3</v>
      </c>
      <c r="W40" s="2">
        <v>-1</v>
      </c>
      <c r="X40" s="2">
        <v>0</v>
      </c>
      <c r="Y40" s="2" t="s">
        <v>3</v>
      </c>
      <c r="Z40" s="2" t="s">
        <v>3</v>
      </c>
      <c r="AA40" s="2">
        <v>-1</v>
      </c>
      <c r="AB40" s="2">
        <v>0</v>
      </c>
      <c r="AC40" s="2" t="s">
        <v>3</v>
      </c>
      <c r="AD40" s="2" t="s">
        <v>3</v>
      </c>
      <c r="AE40" s="2">
        <v>0</v>
      </c>
      <c r="AF40" s="2">
        <v>0</v>
      </c>
      <c r="AG40" s="2">
        <v>0</v>
      </c>
      <c r="AH40" s="2" t="s">
        <v>19</v>
      </c>
      <c r="AI40" s="2">
        <v>0</v>
      </c>
      <c r="AJ40" s="2">
        <v>0</v>
      </c>
      <c r="AK40" s="2">
        <v>0</v>
      </c>
      <c r="AL40" s="2">
        <v>9792.81</v>
      </c>
      <c r="AM40" s="2">
        <v>9792.81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</row>
    <row r="41" spans="1:55" x14ac:dyDescent="0.2">
      <c r="A41" s="1"/>
      <c r="B41" s="1">
        <v>1</v>
      </c>
      <c r="C41" s="1"/>
      <c r="D41" s="1"/>
      <c r="E41" s="1" t="s">
        <v>3</v>
      </c>
      <c r="F41" s="1" t="s">
        <v>77</v>
      </c>
      <c r="G41" s="1" t="s">
        <v>78</v>
      </c>
      <c r="H41" s="1">
        <v>17</v>
      </c>
      <c r="I41" s="1">
        <v>0</v>
      </c>
      <c r="J41" s="1">
        <v>0</v>
      </c>
      <c r="K41" s="1">
        <v>725</v>
      </c>
      <c r="L41" s="1">
        <v>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-1</v>
      </c>
      <c r="T41" s="1">
        <v>0</v>
      </c>
      <c r="U41" s="1" t="s">
        <v>3</v>
      </c>
      <c r="V41" s="1" t="s">
        <v>3</v>
      </c>
      <c r="W41" s="1">
        <v>-1</v>
      </c>
      <c r="X41" s="1">
        <v>0</v>
      </c>
      <c r="Y41" s="1" t="s">
        <v>3</v>
      </c>
      <c r="Z41" s="1" t="s">
        <v>3</v>
      </c>
      <c r="AA41" s="1">
        <v>-1</v>
      </c>
      <c r="AB41" s="1">
        <v>0</v>
      </c>
      <c r="AC41" s="1" t="s">
        <v>3</v>
      </c>
      <c r="AD41" s="1" t="s">
        <v>3</v>
      </c>
      <c r="AE41" s="1">
        <v>0</v>
      </c>
      <c r="AF41" s="1">
        <v>0</v>
      </c>
      <c r="AG41" s="1">
        <v>0</v>
      </c>
      <c r="AH41" s="1" t="s">
        <v>3</v>
      </c>
      <c r="AI41" s="1">
        <v>506399.3</v>
      </c>
      <c r="AJ41" s="1">
        <v>0</v>
      </c>
      <c r="AK41" s="1">
        <v>0</v>
      </c>
      <c r="AL41" s="1">
        <v>10793.12</v>
      </c>
      <c r="AM41" s="1">
        <v>517192.42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506399.3</v>
      </c>
      <c r="BC41" s="1">
        <v>0</v>
      </c>
    </row>
    <row r="42" spans="1:55" x14ac:dyDescent="0.2">
      <c r="A42" s="2"/>
      <c r="B42" s="2">
        <v>0</v>
      </c>
      <c r="C42" s="2"/>
      <c r="D42" s="2"/>
      <c r="E42" s="2" t="s">
        <v>3</v>
      </c>
      <c r="F42" s="2" t="s">
        <v>79</v>
      </c>
      <c r="G42" s="2" t="s">
        <v>78</v>
      </c>
      <c r="H42" s="2">
        <v>17</v>
      </c>
      <c r="I42" s="2">
        <v>1</v>
      </c>
      <c r="J42" s="2">
        <v>0</v>
      </c>
      <c r="K42" s="2">
        <v>726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-1</v>
      </c>
      <c r="T42" s="2">
        <v>0</v>
      </c>
      <c r="U42" s="2" t="s">
        <v>3</v>
      </c>
      <c r="V42" s="2" t="s">
        <v>3</v>
      </c>
      <c r="W42" s="2">
        <v>-1</v>
      </c>
      <c r="X42" s="2">
        <v>0</v>
      </c>
      <c r="Y42" s="2" t="s">
        <v>3</v>
      </c>
      <c r="Z42" s="2" t="s">
        <v>3</v>
      </c>
      <c r="AA42" s="2">
        <v>-1</v>
      </c>
      <c r="AB42" s="2">
        <v>0</v>
      </c>
      <c r="AC42" s="2" t="s">
        <v>3</v>
      </c>
      <c r="AD42" s="2" t="s">
        <v>3</v>
      </c>
      <c r="AE42" s="2">
        <v>0</v>
      </c>
      <c r="AF42" s="2">
        <v>0</v>
      </c>
      <c r="AG42" s="2">
        <v>0</v>
      </c>
      <c r="AH42" s="2" t="s">
        <v>19</v>
      </c>
      <c r="AI42" s="2">
        <v>506399.3</v>
      </c>
      <c r="AJ42" s="2">
        <v>0</v>
      </c>
      <c r="AK42" s="2">
        <v>0</v>
      </c>
      <c r="AL42" s="2">
        <v>10793.12</v>
      </c>
      <c r="AM42" s="2">
        <v>517192.42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506399.3</v>
      </c>
      <c r="BC42" s="2">
        <v>0</v>
      </c>
    </row>
    <row r="43" spans="1:55" x14ac:dyDescent="0.2">
      <c r="A43" s="1"/>
      <c r="B43" s="1">
        <v>0</v>
      </c>
      <c r="C43" s="1"/>
      <c r="D43" s="1"/>
      <c r="E43" s="1" t="s">
        <v>3</v>
      </c>
      <c r="F43" s="1" t="s">
        <v>80</v>
      </c>
      <c r="G43" s="1" t="s">
        <v>81</v>
      </c>
      <c r="H43" s="1">
        <v>20</v>
      </c>
      <c r="I43" s="1">
        <v>0</v>
      </c>
      <c r="J43" s="1">
        <v>0</v>
      </c>
      <c r="K43" s="1">
        <v>46</v>
      </c>
      <c r="L43" s="1">
        <v>0</v>
      </c>
      <c r="M43" s="1">
        <v>0</v>
      </c>
      <c r="N43" s="1">
        <v>0</v>
      </c>
      <c r="O43" s="1">
        <v>11</v>
      </c>
      <c r="P43" s="1">
        <v>0</v>
      </c>
      <c r="Q43" s="1">
        <v>0</v>
      </c>
      <c r="R43" s="1">
        <v>0</v>
      </c>
      <c r="S43" s="1">
        <v>-1</v>
      </c>
      <c r="T43" s="1">
        <v>0</v>
      </c>
      <c r="U43" s="1" t="s">
        <v>3</v>
      </c>
      <c r="V43" s="1" t="s">
        <v>3</v>
      </c>
      <c r="W43" s="1">
        <v>-1</v>
      </c>
      <c r="X43" s="1">
        <v>0</v>
      </c>
      <c r="Y43" s="1" t="s">
        <v>3</v>
      </c>
      <c r="Z43" s="1" t="s">
        <v>3</v>
      </c>
      <c r="AA43" s="1">
        <v>-1</v>
      </c>
      <c r="AB43" s="1">
        <v>0</v>
      </c>
      <c r="AC43" s="1" t="s">
        <v>3</v>
      </c>
      <c r="AD43" s="1" t="s">
        <v>3</v>
      </c>
      <c r="AE43" s="1">
        <v>0</v>
      </c>
      <c r="AF43" s="1">
        <v>0</v>
      </c>
      <c r="AG43" s="1">
        <v>0</v>
      </c>
      <c r="AH43" s="1" t="s">
        <v>3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</row>
    <row r="44" spans="1:55" x14ac:dyDescent="0.2">
      <c r="A44" s="2"/>
      <c r="B44" s="2">
        <v>0</v>
      </c>
      <c r="C44" s="2"/>
      <c r="D44" s="2"/>
      <c r="E44" s="2" t="s">
        <v>3</v>
      </c>
      <c r="F44" s="2" t="s">
        <v>82</v>
      </c>
      <c r="G44" s="2" t="s">
        <v>83</v>
      </c>
      <c r="H44" s="2">
        <v>20</v>
      </c>
      <c r="I44" s="2">
        <v>1</v>
      </c>
      <c r="J44" s="2">
        <v>0</v>
      </c>
      <c r="K44" s="2">
        <v>394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-1</v>
      </c>
      <c r="T44" s="2">
        <v>0</v>
      </c>
      <c r="U44" s="2" t="s">
        <v>3</v>
      </c>
      <c r="V44" s="2" t="s">
        <v>3</v>
      </c>
      <c r="W44" s="2">
        <v>-1</v>
      </c>
      <c r="X44" s="2">
        <v>0</v>
      </c>
      <c r="Y44" s="2" t="s">
        <v>3</v>
      </c>
      <c r="Z44" s="2" t="s">
        <v>3</v>
      </c>
      <c r="AA44" s="2">
        <v>-1</v>
      </c>
      <c r="AB44" s="2">
        <v>0</v>
      </c>
      <c r="AC44" s="2" t="s">
        <v>3</v>
      </c>
      <c r="AD44" s="2" t="s">
        <v>3</v>
      </c>
      <c r="AE44" s="2">
        <v>0</v>
      </c>
      <c r="AF44" s="2">
        <v>0</v>
      </c>
      <c r="AG44" s="2">
        <v>0</v>
      </c>
      <c r="AH44" s="2" t="s">
        <v>19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</row>
    <row r="45" spans="1:55" x14ac:dyDescent="0.2">
      <c r="A45" s="1"/>
      <c r="B45" s="1">
        <v>0</v>
      </c>
      <c r="C45" s="1"/>
      <c r="D45" s="1"/>
      <c r="E45" s="1" t="s">
        <v>3</v>
      </c>
      <c r="F45" s="1" t="s">
        <v>84</v>
      </c>
      <c r="G45" s="1" t="s">
        <v>85</v>
      </c>
      <c r="H45" s="1">
        <v>21</v>
      </c>
      <c r="I45" s="1">
        <v>0</v>
      </c>
      <c r="J45" s="1">
        <v>0</v>
      </c>
      <c r="K45" s="1">
        <v>727</v>
      </c>
      <c r="L45" s="1">
        <v>9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-1</v>
      </c>
      <c r="T45" s="1">
        <v>0</v>
      </c>
      <c r="U45" s="1" t="s">
        <v>3</v>
      </c>
      <c r="V45" s="1" t="s">
        <v>3</v>
      </c>
      <c r="W45" s="1">
        <v>-1</v>
      </c>
      <c r="X45" s="1">
        <v>0</v>
      </c>
      <c r="Y45" s="1" t="s">
        <v>3</v>
      </c>
      <c r="Z45" s="1" t="s">
        <v>3</v>
      </c>
      <c r="AA45" s="1">
        <v>-1</v>
      </c>
      <c r="AB45" s="1">
        <v>0</v>
      </c>
      <c r="AC45" s="1" t="s">
        <v>3</v>
      </c>
      <c r="AD45" s="1" t="s">
        <v>3</v>
      </c>
      <c r="AE45" s="1">
        <v>0</v>
      </c>
      <c r="AF45" s="1">
        <v>0</v>
      </c>
      <c r="AG45" s="1">
        <v>0</v>
      </c>
      <c r="AH45" s="1" t="s">
        <v>3</v>
      </c>
      <c r="AI45" s="1">
        <v>506399.3</v>
      </c>
      <c r="AJ45" s="1">
        <v>0</v>
      </c>
      <c r="AK45" s="1">
        <v>0</v>
      </c>
      <c r="AL45" s="1">
        <v>10793.12</v>
      </c>
      <c r="AM45" s="1">
        <v>517192.42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506399.3</v>
      </c>
      <c r="BC45" s="1">
        <v>0</v>
      </c>
    </row>
    <row r="46" spans="1:55" x14ac:dyDescent="0.2">
      <c r="A46" s="2"/>
      <c r="B46" s="2">
        <v>0</v>
      </c>
      <c r="C46" s="2"/>
      <c r="D46" s="2"/>
      <c r="E46" s="2" t="s">
        <v>3</v>
      </c>
      <c r="F46" s="2" t="s">
        <v>86</v>
      </c>
      <c r="G46" s="2" t="s">
        <v>85</v>
      </c>
      <c r="H46" s="2">
        <v>21</v>
      </c>
      <c r="I46" s="2">
        <v>1</v>
      </c>
      <c r="J46" s="2">
        <v>0</v>
      </c>
      <c r="K46" s="2">
        <v>728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-1</v>
      </c>
      <c r="T46" s="2">
        <v>0</v>
      </c>
      <c r="U46" s="2" t="s">
        <v>3</v>
      </c>
      <c r="V46" s="2" t="s">
        <v>3</v>
      </c>
      <c r="W46" s="2">
        <v>-1</v>
      </c>
      <c r="X46" s="2">
        <v>0</v>
      </c>
      <c r="Y46" s="2" t="s">
        <v>3</v>
      </c>
      <c r="Z46" s="2" t="s">
        <v>3</v>
      </c>
      <c r="AA46" s="2">
        <v>-1</v>
      </c>
      <c r="AB46" s="2">
        <v>0</v>
      </c>
      <c r="AC46" s="2" t="s">
        <v>3</v>
      </c>
      <c r="AD46" s="2" t="s">
        <v>3</v>
      </c>
      <c r="AE46" s="2">
        <v>0</v>
      </c>
      <c r="AF46" s="2">
        <v>0</v>
      </c>
      <c r="AG46" s="2">
        <v>0</v>
      </c>
      <c r="AH46" s="2" t="s">
        <v>19</v>
      </c>
      <c r="AI46" s="2">
        <v>506399.3</v>
      </c>
      <c r="AJ46" s="2">
        <v>0</v>
      </c>
      <c r="AK46" s="2">
        <v>0</v>
      </c>
      <c r="AL46" s="2">
        <v>10793.12</v>
      </c>
      <c r="AM46" s="2">
        <v>517192.42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506399.3</v>
      </c>
      <c r="BC46" s="2">
        <v>0</v>
      </c>
    </row>
    <row r="47" spans="1:55" x14ac:dyDescent="0.2">
      <c r="A47" s="1"/>
      <c r="B47" s="1">
        <v>1</v>
      </c>
      <c r="C47" s="1"/>
      <c r="D47" s="1"/>
      <c r="E47" s="1" t="s">
        <v>3</v>
      </c>
      <c r="F47" s="1" t="s">
        <v>87</v>
      </c>
      <c r="G47" s="1" t="s">
        <v>185</v>
      </c>
      <c r="H47" s="1">
        <v>22</v>
      </c>
      <c r="I47" s="1">
        <v>0</v>
      </c>
      <c r="J47" s="1">
        <v>0</v>
      </c>
      <c r="K47" s="1">
        <v>47</v>
      </c>
      <c r="L47" s="1">
        <v>0</v>
      </c>
      <c r="M47" s="1">
        <v>0</v>
      </c>
      <c r="N47" s="1">
        <v>0</v>
      </c>
      <c r="O47" s="1">
        <v>12</v>
      </c>
      <c r="P47" s="1">
        <v>0</v>
      </c>
      <c r="Q47" s="1">
        <v>0</v>
      </c>
      <c r="R47" s="1">
        <v>0</v>
      </c>
      <c r="S47" s="1">
        <v>-1</v>
      </c>
      <c r="T47" s="1">
        <v>0</v>
      </c>
      <c r="U47" s="1" t="s">
        <v>3</v>
      </c>
      <c r="V47" s="1" t="s">
        <v>3</v>
      </c>
      <c r="W47" s="1">
        <v>-1</v>
      </c>
      <c r="X47" s="1">
        <v>0</v>
      </c>
      <c r="Y47" s="1" t="s">
        <v>3</v>
      </c>
      <c r="Z47" s="1" t="s">
        <v>3</v>
      </c>
      <c r="AA47" s="1">
        <v>-1</v>
      </c>
      <c r="AB47" s="1">
        <v>0</v>
      </c>
      <c r="AC47" s="1" t="s">
        <v>3</v>
      </c>
      <c r="AD47" s="1" t="s">
        <v>3</v>
      </c>
      <c r="AE47" s="1">
        <v>0</v>
      </c>
      <c r="AF47" s="1">
        <v>0</v>
      </c>
      <c r="AG47" s="1">
        <v>0</v>
      </c>
      <c r="AH47" s="1" t="s">
        <v>3</v>
      </c>
      <c r="AI47" s="1">
        <v>0</v>
      </c>
      <c r="AJ47" s="1">
        <v>0</v>
      </c>
      <c r="AK47" s="1">
        <v>0</v>
      </c>
      <c r="AL47" s="1">
        <v>1014.8</v>
      </c>
      <c r="AM47" s="1">
        <v>1014.8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</row>
    <row r="48" spans="1:55" x14ac:dyDescent="0.2">
      <c r="A48" s="2"/>
      <c r="B48" s="2">
        <v>0</v>
      </c>
      <c r="C48" s="2"/>
      <c r="D48" s="2"/>
      <c r="E48" s="2" t="s">
        <v>3</v>
      </c>
      <c r="F48" s="2" t="s">
        <v>88</v>
      </c>
      <c r="G48" s="2" t="s">
        <v>89</v>
      </c>
      <c r="H48" s="2">
        <v>22</v>
      </c>
      <c r="I48" s="2">
        <v>5</v>
      </c>
      <c r="J48" s="2">
        <v>0</v>
      </c>
      <c r="K48" s="2">
        <v>337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-1</v>
      </c>
      <c r="T48" s="2">
        <v>0</v>
      </c>
      <c r="U48" s="2" t="s">
        <v>3</v>
      </c>
      <c r="V48" s="2" t="s">
        <v>3</v>
      </c>
      <c r="W48" s="2">
        <v>-1</v>
      </c>
      <c r="X48" s="2">
        <v>0</v>
      </c>
      <c r="Y48" s="2" t="s">
        <v>3</v>
      </c>
      <c r="Z48" s="2" t="s">
        <v>3</v>
      </c>
      <c r="AA48" s="2">
        <v>-1</v>
      </c>
      <c r="AB48" s="2">
        <v>0</v>
      </c>
      <c r="AC48" s="2" t="s">
        <v>3</v>
      </c>
      <c r="AD48" s="2" t="s">
        <v>3</v>
      </c>
      <c r="AE48" s="2">
        <v>0</v>
      </c>
      <c r="AF48" s="2">
        <v>0</v>
      </c>
      <c r="AG48" s="2">
        <v>0</v>
      </c>
      <c r="AH48" s="2" t="s">
        <v>19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</row>
    <row r="49" spans="1:55" x14ac:dyDescent="0.2">
      <c r="A49" s="2"/>
      <c r="B49" s="2">
        <v>1</v>
      </c>
      <c r="C49" s="2"/>
      <c r="D49" s="2"/>
      <c r="E49" s="2" t="s">
        <v>90</v>
      </c>
      <c r="F49" s="2" t="s">
        <v>91</v>
      </c>
      <c r="G49" s="2" t="s">
        <v>92</v>
      </c>
      <c r="H49" s="2">
        <v>22</v>
      </c>
      <c r="I49" s="2">
        <v>9</v>
      </c>
      <c r="J49" s="2">
        <v>0</v>
      </c>
      <c r="K49" s="2">
        <v>340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-1</v>
      </c>
      <c r="T49" s="2">
        <v>0</v>
      </c>
      <c r="U49" s="2" t="s">
        <v>3</v>
      </c>
      <c r="V49" s="2" t="s">
        <v>3</v>
      </c>
      <c r="W49" s="2">
        <v>-1</v>
      </c>
      <c r="X49" s="2">
        <v>0</v>
      </c>
      <c r="Y49" s="2" t="s">
        <v>3</v>
      </c>
      <c r="Z49" s="2" t="s">
        <v>3</v>
      </c>
      <c r="AA49" s="2">
        <v>-1</v>
      </c>
      <c r="AB49" s="2">
        <v>0</v>
      </c>
      <c r="AC49" s="2" t="s">
        <v>3</v>
      </c>
      <c r="AD49" s="2" t="s">
        <v>3</v>
      </c>
      <c r="AE49" s="2">
        <v>0</v>
      </c>
      <c r="AF49" s="2">
        <v>0</v>
      </c>
      <c r="AG49" s="2">
        <v>0</v>
      </c>
      <c r="AH49" s="2" t="s">
        <v>19</v>
      </c>
      <c r="AI49" s="2">
        <v>0</v>
      </c>
      <c r="AJ49" s="2">
        <v>0</v>
      </c>
      <c r="AK49" s="2">
        <v>0</v>
      </c>
      <c r="AL49" s="2">
        <v>1014.8</v>
      </c>
      <c r="AM49" s="2">
        <v>1014.8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</row>
    <row r="50" spans="1:55" x14ac:dyDescent="0.2">
      <c r="A50" s="1"/>
      <c r="B50" s="1">
        <v>1</v>
      </c>
      <c r="C50" s="1"/>
      <c r="D50" s="1"/>
      <c r="E50" s="1" t="s">
        <v>3</v>
      </c>
      <c r="F50" s="1" t="s">
        <v>93</v>
      </c>
      <c r="G50" s="1" t="s">
        <v>94</v>
      </c>
      <c r="H50" s="1">
        <v>23</v>
      </c>
      <c r="I50" s="1">
        <v>0</v>
      </c>
      <c r="J50" s="1">
        <v>0</v>
      </c>
      <c r="K50" s="1">
        <v>55</v>
      </c>
      <c r="L50" s="1">
        <v>9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-1</v>
      </c>
      <c r="T50" s="1">
        <v>0</v>
      </c>
      <c r="U50" s="1" t="s">
        <v>3</v>
      </c>
      <c r="V50" s="1" t="s">
        <v>3</v>
      </c>
      <c r="W50" s="1">
        <v>-1</v>
      </c>
      <c r="X50" s="1">
        <v>0</v>
      </c>
      <c r="Y50" s="1" t="s">
        <v>3</v>
      </c>
      <c r="Z50" s="1" t="s">
        <v>3</v>
      </c>
      <c r="AA50" s="1">
        <v>-1</v>
      </c>
      <c r="AB50" s="1">
        <v>0</v>
      </c>
      <c r="AC50" s="1" t="s">
        <v>3</v>
      </c>
      <c r="AD50" s="1" t="s">
        <v>3</v>
      </c>
      <c r="AE50" s="1">
        <v>0</v>
      </c>
      <c r="AF50" s="1">
        <v>0</v>
      </c>
      <c r="AG50" s="1">
        <v>0</v>
      </c>
      <c r="AH50" s="1" t="s">
        <v>3</v>
      </c>
      <c r="AI50" s="1">
        <v>506399.3</v>
      </c>
      <c r="AJ50" s="1">
        <v>0</v>
      </c>
      <c r="AK50" s="1">
        <v>0</v>
      </c>
      <c r="AL50" s="1">
        <v>11807.92</v>
      </c>
      <c r="AM50" s="1">
        <v>518207.22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506399.3</v>
      </c>
      <c r="BC50" s="1">
        <v>0</v>
      </c>
    </row>
    <row r="51" spans="1:55" x14ac:dyDescent="0.2">
      <c r="A51" s="2"/>
      <c r="B51" s="2">
        <v>0</v>
      </c>
      <c r="C51" s="2"/>
      <c r="D51" s="2"/>
      <c r="E51" s="2" t="s">
        <v>3</v>
      </c>
      <c r="F51" s="2" t="s">
        <v>95</v>
      </c>
      <c r="G51" s="2" t="s">
        <v>96</v>
      </c>
      <c r="H51" s="2">
        <v>23</v>
      </c>
      <c r="I51" s="2">
        <v>1</v>
      </c>
      <c r="J51" s="2">
        <v>0</v>
      </c>
      <c r="K51" s="2">
        <v>56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-1</v>
      </c>
      <c r="T51" s="2">
        <v>0</v>
      </c>
      <c r="U51" s="2" t="s">
        <v>3</v>
      </c>
      <c r="V51" s="2" t="s">
        <v>3</v>
      </c>
      <c r="W51" s="2">
        <v>-1</v>
      </c>
      <c r="X51" s="2">
        <v>0</v>
      </c>
      <c r="Y51" s="2" t="s">
        <v>3</v>
      </c>
      <c r="Z51" s="2" t="s">
        <v>3</v>
      </c>
      <c r="AA51" s="2">
        <v>-1</v>
      </c>
      <c r="AB51" s="2">
        <v>0</v>
      </c>
      <c r="AC51" s="2" t="s">
        <v>3</v>
      </c>
      <c r="AD51" s="2" t="s">
        <v>3</v>
      </c>
      <c r="AE51" s="2">
        <v>0</v>
      </c>
      <c r="AF51" s="2">
        <v>0</v>
      </c>
      <c r="AG51" s="2">
        <v>0</v>
      </c>
      <c r="AH51" s="2" t="s">
        <v>19</v>
      </c>
      <c r="AI51" s="2">
        <v>506399.3</v>
      </c>
      <c r="AJ51" s="2">
        <v>0</v>
      </c>
      <c r="AK51" s="2">
        <v>0</v>
      </c>
      <c r="AL51" s="2">
        <v>11807.92</v>
      </c>
      <c r="AM51" s="2">
        <v>518207.22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506399.3</v>
      </c>
      <c r="BC51" s="2">
        <v>0</v>
      </c>
    </row>
    <row r="52" spans="1:55" x14ac:dyDescent="0.2">
      <c r="A52" s="1"/>
      <c r="B52" s="1">
        <v>1</v>
      </c>
      <c r="C52" s="1"/>
      <c r="D52" s="1"/>
      <c r="E52" s="1" t="s">
        <v>3</v>
      </c>
      <c r="F52" s="1" t="s">
        <v>97</v>
      </c>
      <c r="G52" s="1" t="s">
        <v>98</v>
      </c>
      <c r="H52" s="1">
        <v>24</v>
      </c>
      <c r="I52" s="1">
        <v>0</v>
      </c>
      <c r="J52" s="1">
        <v>0</v>
      </c>
      <c r="K52" s="1">
        <v>292</v>
      </c>
      <c r="L52" s="1">
        <v>0</v>
      </c>
      <c r="M52" s="1">
        <v>0</v>
      </c>
      <c r="N52" s="1">
        <v>0</v>
      </c>
      <c r="O52" s="1">
        <v>13</v>
      </c>
      <c r="P52" s="1">
        <v>0</v>
      </c>
      <c r="Q52" s="1">
        <v>0</v>
      </c>
      <c r="R52" s="1">
        <v>0</v>
      </c>
      <c r="S52" s="1">
        <v>-1</v>
      </c>
      <c r="T52" s="1">
        <v>0</v>
      </c>
      <c r="U52" s="1" t="s">
        <v>3</v>
      </c>
      <c r="V52" s="1" t="s">
        <v>3</v>
      </c>
      <c r="W52" s="1">
        <v>-1</v>
      </c>
      <c r="X52" s="1">
        <v>0</v>
      </c>
      <c r="Y52" s="1" t="s">
        <v>3</v>
      </c>
      <c r="Z52" s="1" t="s">
        <v>3</v>
      </c>
      <c r="AA52" s="1">
        <v>-1</v>
      </c>
      <c r="AB52" s="1">
        <v>0</v>
      </c>
      <c r="AC52" s="1" t="s">
        <v>3</v>
      </c>
      <c r="AD52" s="1" t="s">
        <v>3</v>
      </c>
      <c r="AE52" s="1">
        <v>0</v>
      </c>
      <c r="AF52" s="1">
        <v>0</v>
      </c>
      <c r="AG52" s="1">
        <v>0</v>
      </c>
      <c r="AH52" s="1" t="s">
        <v>3</v>
      </c>
      <c r="AI52" s="1">
        <v>15191.98</v>
      </c>
      <c r="AJ52" s="1">
        <v>0</v>
      </c>
      <c r="AK52" s="1">
        <v>0</v>
      </c>
      <c r="AL52" s="1">
        <v>354.24</v>
      </c>
      <c r="AM52" s="1">
        <v>15546.22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15191.98</v>
      </c>
      <c r="BC52" s="1">
        <v>0</v>
      </c>
    </row>
    <row r="53" spans="1:55" x14ac:dyDescent="0.2">
      <c r="A53" s="2"/>
      <c r="B53" s="2">
        <v>1</v>
      </c>
      <c r="C53" s="2"/>
      <c r="D53" s="2"/>
      <c r="E53" s="2" t="s">
        <v>99</v>
      </c>
      <c r="F53" s="2" t="s">
        <v>100</v>
      </c>
      <c r="G53" s="2" t="s">
        <v>101</v>
      </c>
      <c r="H53" s="2">
        <v>24</v>
      </c>
      <c r="I53" s="2">
        <v>2</v>
      </c>
      <c r="J53" s="2">
        <v>0</v>
      </c>
      <c r="K53" s="2">
        <v>487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-1</v>
      </c>
      <c r="T53" s="2">
        <v>0</v>
      </c>
      <c r="U53" s="2" t="s">
        <v>3</v>
      </c>
      <c r="V53" s="2" t="s">
        <v>3</v>
      </c>
      <c r="W53" s="2">
        <v>-1</v>
      </c>
      <c r="X53" s="2">
        <v>0</v>
      </c>
      <c r="Y53" s="2" t="s">
        <v>3</v>
      </c>
      <c r="Z53" s="2" t="s">
        <v>3</v>
      </c>
      <c r="AA53" s="2">
        <v>-1</v>
      </c>
      <c r="AB53" s="2">
        <v>0</v>
      </c>
      <c r="AC53" s="2" t="s">
        <v>3</v>
      </c>
      <c r="AD53" s="2" t="s">
        <v>3</v>
      </c>
      <c r="AE53" s="2">
        <v>0</v>
      </c>
      <c r="AF53" s="2">
        <v>0</v>
      </c>
      <c r="AG53" s="2">
        <v>0</v>
      </c>
      <c r="AH53" s="2" t="s">
        <v>57</v>
      </c>
      <c r="AI53" s="2">
        <v>15191.98</v>
      </c>
      <c r="AJ53" s="2">
        <v>0</v>
      </c>
      <c r="AK53" s="2">
        <v>0</v>
      </c>
      <c r="AL53" s="2">
        <v>354.24</v>
      </c>
      <c r="AM53" s="2">
        <v>15546.22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15191.98</v>
      </c>
      <c r="BC53" s="2">
        <v>0</v>
      </c>
    </row>
    <row r="54" spans="1:55" x14ac:dyDescent="0.2">
      <c r="A54" s="1"/>
      <c r="B54" s="1">
        <v>1</v>
      </c>
      <c r="C54" s="1"/>
      <c r="D54" s="1"/>
      <c r="E54" s="1" t="s">
        <v>3</v>
      </c>
      <c r="F54" s="1" t="s">
        <v>102</v>
      </c>
      <c r="G54" s="1" t="s">
        <v>103</v>
      </c>
      <c r="H54" s="1">
        <v>25</v>
      </c>
      <c r="I54" s="1">
        <v>0</v>
      </c>
      <c r="J54" s="1">
        <v>0</v>
      </c>
      <c r="K54" s="1">
        <v>294</v>
      </c>
      <c r="L54" s="1">
        <v>9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-1</v>
      </c>
      <c r="T54" s="1">
        <v>0</v>
      </c>
      <c r="U54" s="1" t="s">
        <v>3</v>
      </c>
      <c r="V54" s="1" t="s">
        <v>3</v>
      </c>
      <c r="W54" s="1">
        <v>-1</v>
      </c>
      <c r="X54" s="1">
        <v>0</v>
      </c>
      <c r="Y54" s="1" t="s">
        <v>3</v>
      </c>
      <c r="Z54" s="1" t="s">
        <v>3</v>
      </c>
      <c r="AA54" s="1">
        <v>-1</v>
      </c>
      <c r="AB54" s="1">
        <v>0</v>
      </c>
      <c r="AC54" s="1" t="s">
        <v>3</v>
      </c>
      <c r="AD54" s="1" t="s">
        <v>3</v>
      </c>
      <c r="AE54" s="1">
        <v>0</v>
      </c>
      <c r="AF54" s="1">
        <v>0</v>
      </c>
      <c r="AG54" s="1">
        <v>0</v>
      </c>
      <c r="AH54" s="1" t="s">
        <v>3</v>
      </c>
      <c r="AI54" s="1">
        <v>521591.28</v>
      </c>
      <c r="AJ54" s="1">
        <v>0</v>
      </c>
      <c r="AK54" s="1">
        <v>0</v>
      </c>
      <c r="AL54" s="1">
        <v>12162.16</v>
      </c>
      <c r="AM54" s="1">
        <v>533753.43999999994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521591.28</v>
      </c>
      <c r="BC54" s="1">
        <v>0</v>
      </c>
    </row>
    <row r="55" spans="1:55" x14ac:dyDescent="0.2">
      <c r="A55" s="2"/>
      <c r="B55" s="2">
        <v>0</v>
      </c>
      <c r="C55" s="2"/>
      <c r="D55" s="2"/>
      <c r="E55" s="2" t="s">
        <v>3</v>
      </c>
      <c r="F55" s="2" t="s">
        <v>104</v>
      </c>
      <c r="G55" s="2" t="s">
        <v>103</v>
      </c>
      <c r="H55" s="2">
        <v>25</v>
      </c>
      <c r="I55" s="2">
        <v>1</v>
      </c>
      <c r="J55" s="2">
        <v>0</v>
      </c>
      <c r="K55" s="2">
        <v>295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-1</v>
      </c>
      <c r="T55" s="2">
        <v>0</v>
      </c>
      <c r="U55" s="2" t="s">
        <v>3</v>
      </c>
      <c r="V55" s="2" t="s">
        <v>3</v>
      </c>
      <c r="W55" s="2">
        <v>-1</v>
      </c>
      <c r="X55" s="2">
        <v>0</v>
      </c>
      <c r="Y55" s="2" t="s">
        <v>3</v>
      </c>
      <c r="Z55" s="2" t="s">
        <v>3</v>
      </c>
      <c r="AA55" s="2">
        <v>-1</v>
      </c>
      <c r="AB55" s="2">
        <v>0</v>
      </c>
      <c r="AC55" s="2" t="s">
        <v>3</v>
      </c>
      <c r="AD55" s="2" t="s">
        <v>3</v>
      </c>
      <c r="AE55" s="2">
        <v>0</v>
      </c>
      <c r="AF55" s="2">
        <v>0</v>
      </c>
      <c r="AG55" s="2">
        <v>0</v>
      </c>
      <c r="AH55" s="2" t="s">
        <v>19</v>
      </c>
      <c r="AI55" s="2">
        <v>521591.28</v>
      </c>
      <c r="AJ55" s="2">
        <v>0</v>
      </c>
      <c r="AK55" s="2">
        <v>0</v>
      </c>
      <c r="AL55" s="2">
        <v>12162.16</v>
      </c>
      <c r="AM55" s="2">
        <v>533753.43999999994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521591.28</v>
      </c>
      <c r="BC55" s="2">
        <v>0</v>
      </c>
    </row>
    <row r="56" spans="1:55" x14ac:dyDescent="0.2">
      <c r="A56" s="1"/>
      <c r="B56" s="1">
        <v>1</v>
      </c>
      <c r="C56" s="1"/>
      <c r="D56" s="1"/>
      <c r="E56" s="1" t="s">
        <v>3</v>
      </c>
      <c r="F56" s="1" t="s">
        <v>105</v>
      </c>
      <c r="G56" s="1" t="s">
        <v>106</v>
      </c>
      <c r="H56" s="1">
        <v>26</v>
      </c>
      <c r="I56" s="1">
        <v>0</v>
      </c>
      <c r="J56" s="1">
        <v>0</v>
      </c>
      <c r="K56" s="1">
        <v>298</v>
      </c>
      <c r="L56" s="1">
        <v>0</v>
      </c>
      <c r="M56" s="1">
        <v>0</v>
      </c>
      <c r="N56" s="1">
        <v>0</v>
      </c>
      <c r="O56" s="1">
        <v>14</v>
      </c>
      <c r="P56" s="1">
        <v>0</v>
      </c>
      <c r="Q56" s="1">
        <v>0</v>
      </c>
      <c r="R56" s="1">
        <v>0</v>
      </c>
      <c r="S56" s="1">
        <v>-1</v>
      </c>
      <c r="T56" s="1">
        <v>0</v>
      </c>
      <c r="U56" s="1" t="s">
        <v>3</v>
      </c>
      <c r="V56" s="1" t="s">
        <v>3</v>
      </c>
      <c r="W56" s="1">
        <v>-1</v>
      </c>
      <c r="X56" s="1">
        <v>0</v>
      </c>
      <c r="Y56" s="1" t="s">
        <v>3</v>
      </c>
      <c r="Z56" s="1" t="s">
        <v>3</v>
      </c>
      <c r="AA56" s="1">
        <v>-1</v>
      </c>
      <c r="AB56" s="1">
        <v>0</v>
      </c>
      <c r="AC56" s="1" t="s">
        <v>3</v>
      </c>
      <c r="AD56" s="1" t="s">
        <v>3</v>
      </c>
      <c r="AE56" s="1">
        <v>0</v>
      </c>
      <c r="AF56" s="1">
        <v>0</v>
      </c>
      <c r="AG56" s="1">
        <v>0</v>
      </c>
      <c r="AH56" s="1" t="s">
        <v>3</v>
      </c>
      <c r="AI56" s="1">
        <v>114750.08</v>
      </c>
      <c r="AJ56" s="1">
        <v>0</v>
      </c>
      <c r="AK56" s="1">
        <v>0</v>
      </c>
      <c r="AL56" s="1">
        <v>2675.68</v>
      </c>
      <c r="AM56" s="1">
        <v>117425.76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114750.08</v>
      </c>
      <c r="BC56" s="1">
        <v>0</v>
      </c>
    </row>
    <row r="57" spans="1:55" x14ac:dyDescent="0.2">
      <c r="A57" s="2"/>
      <c r="B57" s="2">
        <v>1</v>
      </c>
      <c r="C57" s="2"/>
      <c r="D57" s="2"/>
      <c r="E57" s="2" t="s">
        <v>107</v>
      </c>
      <c r="F57" s="2" t="s">
        <v>108</v>
      </c>
      <c r="G57" s="2" t="s">
        <v>109</v>
      </c>
      <c r="H57" s="2">
        <v>26</v>
      </c>
      <c r="I57" s="2">
        <v>1</v>
      </c>
      <c r="J57" s="2">
        <v>0</v>
      </c>
      <c r="K57" s="2">
        <v>299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-1</v>
      </c>
      <c r="T57" s="2">
        <v>0</v>
      </c>
      <c r="U57" s="2" t="s">
        <v>3</v>
      </c>
      <c r="V57" s="2" t="s">
        <v>3</v>
      </c>
      <c r="W57" s="2">
        <v>-1</v>
      </c>
      <c r="X57" s="2">
        <v>0</v>
      </c>
      <c r="Y57" s="2" t="s">
        <v>3</v>
      </c>
      <c r="Z57" s="2" t="s">
        <v>3</v>
      </c>
      <c r="AA57" s="2">
        <v>-1</v>
      </c>
      <c r="AB57" s="2">
        <v>0</v>
      </c>
      <c r="AC57" s="2" t="s">
        <v>3</v>
      </c>
      <c r="AD57" s="2" t="s">
        <v>3</v>
      </c>
      <c r="AE57" s="2">
        <v>0</v>
      </c>
      <c r="AF57" s="2">
        <v>0</v>
      </c>
      <c r="AG57" s="2">
        <v>0</v>
      </c>
      <c r="AH57" s="2" t="s">
        <v>19</v>
      </c>
      <c r="AI57" s="2">
        <v>114750.08</v>
      </c>
      <c r="AJ57" s="2">
        <v>0</v>
      </c>
      <c r="AK57" s="2">
        <v>0</v>
      </c>
      <c r="AL57" s="2">
        <v>2675.68</v>
      </c>
      <c r="AM57" s="2">
        <v>117425.76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114750.08</v>
      </c>
      <c r="BC57" s="2">
        <v>0</v>
      </c>
    </row>
    <row r="58" spans="1:55" x14ac:dyDescent="0.2">
      <c r="A58" s="1"/>
      <c r="B58" s="1">
        <v>1</v>
      </c>
      <c r="C58" s="1"/>
      <c r="D58" s="1"/>
      <c r="E58" s="1" t="s">
        <v>3</v>
      </c>
      <c r="F58" s="1" t="s">
        <v>110</v>
      </c>
      <c r="G58" s="1" t="s">
        <v>111</v>
      </c>
      <c r="H58" s="1">
        <v>28</v>
      </c>
      <c r="I58" s="1">
        <v>0</v>
      </c>
      <c r="J58" s="1">
        <v>0</v>
      </c>
      <c r="K58" s="1">
        <v>169</v>
      </c>
      <c r="L58" s="1">
        <v>9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-1</v>
      </c>
      <c r="T58" s="1">
        <v>0</v>
      </c>
      <c r="U58" s="1" t="s">
        <v>3</v>
      </c>
      <c r="V58" s="1" t="s">
        <v>3</v>
      </c>
      <c r="W58" s="1">
        <v>-1</v>
      </c>
      <c r="X58" s="1">
        <v>0</v>
      </c>
      <c r="Y58" s="1" t="s">
        <v>3</v>
      </c>
      <c r="Z58" s="1" t="s">
        <v>3</v>
      </c>
      <c r="AA58" s="1">
        <v>-1</v>
      </c>
      <c r="AB58" s="1">
        <v>0</v>
      </c>
      <c r="AC58" s="1" t="s">
        <v>3</v>
      </c>
      <c r="AD58" s="1" t="s">
        <v>3</v>
      </c>
      <c r="AE58" s="1">
        <v>0</v>
      </c>
      <c r="AF58" s="1">
        <v>0</v>
      </c>
      <c r="AG58" s="1">
        <v>0</v>
      </c>
      <c r="AH58" s="1" t="s">
        <v>3</v>
      </c>
      <c r="AI58" s="1">
        <v>636341.36</v>
      </c>
      <c r="AJ58" s="1">
        <v>0</v>
      </c>
      <c r="AK58" s="1">
        <v>0</v>
      </c>
      <c r="AL58" s="1">
        <v>14837.84</v>
      </c>
      <c r="AM58" s="1">
        <v>651179.19999999995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636341.36</v>
      </c>
      <c r="BC58" s="1">
        <v>0</v>
      </c>
    </row>
    <row r="59" spans="1:55" x14ac:dyDescent="0.2">
      <c r="A59" s="2"/>
      <c r="B59" s="2">
        <v>0</v>
      </c>
      <c r="C59" s="2"/>
      <c r="D59" s="2"/>
      <c r="E59" s="2" t="s">
        <v>3</v>
      </c>
      <c r="F59" s="2" t="s">
        <v>112</v>
      </c>
      <c r="G59" s="2" t="s">
        <v>113</v>
      </c>
      <c r="H59" s="2">
        <v>28</v>
      </c>
      <c r="I59" s="2">
        <v>1</v>
      </c>
      <c r="J59" s="2">
        <v>0</v>
      </c>
      <c r="K59" s="2">
        <v>488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-1</v>
      </c>
      <c r="T59" s="2">
        <v>0</v>
      </c>
      <c r="U59" s="2" t="s">
        <v>3</v>
      </c>
      <c r="V59" s="2" t="s">
        <v>3</v>
      </c>
      <c r="W59" s="2">
        <v>-1</v>
      </c>
      <c r="X59" s="2">
        <v>0</v>
      </c>
      <c r="Y59" s="2" t="s">
        <v>3</v>
      </c>
      <c r="Z59" s="2" t="s">
        <v>3</v>
      </c>
      <c r="AA59" s="2">
        <v>-1</v>
      </c>
      <c r="AB59" s="2">
        <v>0</v>
      </c>
      <c r="AC59" s="2" t="s">
        <v>3</v>
      </c>
      <c r="AD59" s="2" t="s">
        <v>3</v>
      </c>
      <c r="AE59" s="2">
        <v>0</v>
      </c>
      <c r="AF59" s="2">
        <v>0</v>
      </c>
      <c r="AG59" s="2">
        <v>0</v>
      </c>
      <c r="AH59" s="2" t="s">
        <v>19</v>
      </c>
      <c r="AI59" s="2">
        <v>636341.36</v>
      </c>
      <c r="AJ59" s="2">
        <v>0</v>
      </c>
      <c r="AK59" s="2">
        <v>0</v>
      </c>
      <c r="AL59" s="2">
        <v>14837.84</v>
      </c>
      <c r="AM59" s="2">
        <v>651179.19999999995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636341.36</v>
      </c>
      <c r="BC59" s="2">
        <v>0</v>
      </c>
    </row>
    <row r="61" spans="1:55" x14ac:dyDescent="0.2">
      <c r="A61">
        <v>400</v>
      </c>
      <c r="B61">
        <v>1</v>
      </c>
      <c r="C61">
        <v>3</v>
      </c>
      <c r="D61">
        <v>1</v>
      </c>
      <c r="E61" t="s">
        <v>114</v>
      </c>
      <c r="F61" t="s">
        <v>23</v>
      </c>
      <c r="J61">
        <v>18079540.960000001</v>
      </c>
      <c r="K61">
        <v>1475244.6800000002</v>
      </c>
      <c r="L61">
        <v>3932951.94</v>
      </c>
      <c r="M61">
        <v>252780.68000000002</v>
      </c>
      <c r="N61">
        <v>12315785.1</v>
      </c>
      <c r="O61">
        <v>102778.56</v>
      </c>
      <c r="P61">
        <v>0</v>
      </c>
      <c r="Q61">
        <v>1728025.36</v>
      </c>
      <c r="R61">
        <v>1846206.33</v>
      </c>
      <c r="S61">
        <v>1099428.18</v>
      </c>
      <c r="T61">
        <v>21025175.469999999</v>
      </c>
      <c r="U61">
        <v>4116.1702206999998</v>
      </c>
      <c r="V61">
        <v>498.23195829999997</v>
      </c>
    </row>
    <row r="62" spans="1:55" x14ac:dyDescent="0.2">
      <c r="A62">
        <v>400</v>
      </c>
      <c r="B62">
        <v>1</v>
      </c>
      <c r="C62">
        <v>3</v>
      </c>
      <c r="D62">
        <v>2</v>
      </c>
      <c r="E62" t="s">
        <v>115</v>
      </c>
      <c r="F62" t="s">
        <v>26</v>
      </c>
      <c r="J62">
        <v>77250955.659999996</v>
      </c>
      <c r="K62">
        <v>4409726.26</v>
      </c>
      <c r="L62">
        <v>12749054.41</v>
      </c>
      <c r="M62">
        <v>1080935.67</v>
      </c>
      <c r="N62">
        <v>58703808.559999987</v>
      </c>
      <c r="O62">
        <v>307430.76</v>
      </c>
      <c r="P62">
        <v>0</v>
      </c>
      <c r="Q62">
        <v>5490661.9299999997</v>
      </c>
      <c r="R62">
        <v>5850088.2599999998</v>
      </c>
      <c r="S62">
        <v>3380772.74</v>
      </c>
      <c r="T62">
        <v>86481816.659999996</v>
      </c>
      <c r="U62">
        <v>12070.0598964</v>
      </c>
      <c r="V62">
        <v>2110.6499666999998</v>
      </c>
    </row>
    <row r="63" spans="1:55" x14ac:dyDescent="0.2">
      <c r="A63">
        <v>400</v>
      </c>
      <c r="B63">
        <v>1</v>
      </c>
      <c r="C63">
        <v>3</v>
      </c>
      <c r="D63">
        <v>3</v>
      </c>
      <c r="E63" t="s">
        <v>116</v>
      </c>
      <c r="F63" t="s">
        <v>28</v>
      </c>
      <c r="J63">
        <v>48833450.749999993</v>
      </c>
      <c r="K63">
        <v>3872589.97</v>
      </c>
      <c r="L63">
        <v>9233718.1999999993</v>
      </c>
      <c r="M63">
        <v>618919.76</v>
      </c>
      <c r="N63">
        <v>34888574.789999992</v>
      </c>
      <c r="O63">
        <v>219648.03</v>
      </c>
      <c r="P63">
        <v>0</v>
      </c>
      <c r="Q63">
        <v>4491509.7300000004</v>
      </c>
      <c r="R63">
        <v>4572108.7300000004</v>
      </c>
      <c r="S63">
        <v>2543991.85</v>
      </c>
      <c r="T63">
        <v>55949551.329999998</v>
      </c>
      <c r="U63">
        <v>10818.1669554</v>
      </c>
      <c r="V63">
        <v>1212.7800617</v>
      </c>
    </row>
    <row r="64" spans="1:55" x14ac:dyDescent="0.2">
      <c r="A64">
        <v>400</v>
      </c>
      <c r="B64">
        <v>1</v>
      </c>
      <c r="C64">
        <v>3</v>
      </c>
      <c r="D64">
        <v>4</v>
      </c>
      <c r="E64" t="s">
        <v>117</v>
      </c>
      <c r="F64" t="s">
        <v>30</v>
      </c>
      <c r="J64">
        <v>50075285.800000012</v>
      </c>
      <c r="K64">
        <v>2474606.5500000003</v>
      </c>
      <c r="L64">
        <v>14431802.109999999</v>
      </c>
      <c r="M64">
        <v>1820080.67</v>
      </c>
      <c r="N64">
        <v>31233044.390000012</v>
      </c>
      <c r="O64">
        <v>115752.08</v>
      </c>
      <c r="P64">
        <v>0</v>
      </c>
      <c r="Q64">
        <v>4294687.2200000007</v>
      </c>
      <c r="R64">
        <v>4440430.18</v>
      </c>
      <c r="S64">
        <v>2151008.44</v>
      </c>
      <c r="T64">
        <v>56666724.420000002</v>
      </c>
      <c r="U64">
        <v>6571.6359273999997</v>
      </c>
      <c r="V64">
        <v>3853.1807604999999</v>
      </c>
    </row>
    <row r="65" spans="1:22" x14ac:dyDescent="0.2">
      <c r="A65">
        <v>400</v>
      </c>
      <c r="B65">
        <v>1</v>
      </c>
      <c r="C65">
        <v>3</v>
      </c>
      <c r="D65">
        <v>5</v>
      </c>
      <c r="E65" t="s">
        <v>118</v>
      </c>
      <c r="F65" t="s">
        <v>32</v>
      </c>
      <c r="J65">
        <v>41710199.700000003</v>
      </c>
      <c r="K65">
        <v>2463603.7300000004</v>
      </c>
      <c r="L65">
        <v>12580855.200000001</v>
      </c>
      <c r="M65">
        <v>1082267.77</v>
      </c>
      <c r="N65">
        <v>25457507.16</v>
      </c>
      <c r="O65">
        <v>125965.84</v>
      </c>
      <c r="P65">
        <v>0</v>
      </c>
      <c r="Q65">
        <v>3545871.5000000005</v>
      </c>
      <c r="R65">
        <v>3588289.05</v>
      </c>
      <c r="S65">
        <v>1837465.69</v>
      </c>
      <c r="T65">
        <v>47135954.439999998</v>
      </c>
      <c r="U65">
        <v>6848.4655807999998</v>
      </c>
      <c r="V65">
        <v>2136.1034132</v>
      </c>
    </row>
    <row r="66" spans="1:22" x14ac:dyDescent="0.2">
      <c r="A66">
        <v>400</v>
      </c>
      <c r="B66">
        <v>1</v>
      </c>
      <c r="C66">
        <v>3</v>
      </c>
      <c r="D66">
        <v>6</v>
      </c>
      <c r="E66" t="s">
        <v>119</v>
      </c>
      <c r="F66" t="s">
        <v>34</v>
      </c>
      <c r="J66">
        <v>104761160.85000002</v>
      </c>
      <c r="K66">
        <v>7196616.9500000011</v>
      </c>
      <c r="L66">
        <v>15134072.58</v>
      </c>
      <c r="M66">
        <v>1393867.2900000003</v>
      </c>
      <c r="N66">
        <v>80172537.230000019</v>
      </c>
      <c r="O66">
        <v>864066.8</v>
      </c>
      <c r="P66">
        <v>0</v>
      </c>
      <c r="Q66">
        <v>8590484.2400000021</v>
      </c>
      <c r="R66">
        <v>9286708.0299999993</v>
      </c>
      <c r="S66">
        <v>5586678.4000000004</v>
      </c>
      <c r="T66">
        <v>119634547.28</v>
      </c>
      <c r="U66">
        <v>19689.535500999998</v>
      </c>
      <c r="V66">
        <v>2777.7722566000002</v>
      </c>
    </row>
    <row r="67" spans="1:22" x14ac:dyDescent="0.2">
      <c r="A67">
        <v>400</v>
      </c>
      <c r="B67">
        <v>1</v>
      </c>
      <c r="C67">
        <v>3</v>
      </c>
      <c r="D67">
        <v>7</v>
      </c>
      <c r="E67" t="s">
        <v>120</v>
      </c>
      <c r="F67" t="s">
        <v>36</v>
      </c>
      <c r="J67">
        <v>57421250.160000011</v>
      </c>
      <c r="K67">
        <v>4364922.1099999994</v>
      </c>
      <c r="L67">
        <v>9827542.459999999</v>
      </c>
      <c r="M67">
        <v>1078634.06</v>
      </c>
      <c r="N67">
        <v>41921187.770000011</v>
      </c>
      <c r="O67">
        <v>228963.76</v>
      </c>
      <c r="P67">
        <v>0</v>
      </c>
      <c r="Q67">
        <v>5443556.1699999999</v>
      </c>
      <c r="R67">
        <v>5816957.8200000003</v>
      </c>
      <c r="S67">
        <v>3393473.75</v>
      </c>
      <c r="T67">
        <v>66631681.729999997</v>
      </c>
      <c r="U67">
        <v>12173.3551154</v>
      </c>
      <c r="V67">
        <v>2122.4164302999998</v>
      </c>
    </row>
    <row r="68" spans="1:22" x14ac:dyDescent="0.2">
      <c r="A68">
        <v>400</v>
      </c>
      <c r="B68">
        <v>1</v>
      </c>
      <c r="C68">
        <v>3</v>
      </c>
      <c r="D68">
        <v>8</v>
      </c>
      <c r="E68" t="s">
        <v>121</v>
      </c>
      <c r="F68" t="s">
        <v>38</v>
      </c>
      <c r="J68">
        <v>26591404.169999994</v>
      </c>
      <c r="K68">
        <v>1366015.56</v>
      </c>
      <c r="L68">
        <v>8162998.0699999994</v>
      </c>
      <c r="M68">
        <v>921356.08</v>
      </c>
      <c r="N68">
        <v>16098994.439999998</v>
      </c>
      <c r="O68">
        <v>42040.020000000004</v>
      </c>
      <c r="P68">
        <v>0</v>
      </c>
      <c r="Q68">
        <v>2287371.64</v>
      </c>
      <c r="R68">
        <v>2515335.89</v>
      </c>
      <c r="S68">
        <v>1308392.99</v>
      </c>
      <c r="T68">
        <v>30415133.050000001</v>
      </c>
      <c r="U68">
        <v>3471.1977286000001</v>
      </c>
      <c r="V68">
        <v>1944.9589755</v>
      </c>
    </row>
    <row r="69" spans="1:22" x14ac:dyDescent="0.2">
      <c r="A69">
        <v>400</v>
      </c>
      <c r="B69">
        <v>1</v>
      </c>
      <c r="C69">
        <v>0</v>
      </c>
      <c r="J69">
        <v>424723248.05000007</v>
      </c>
      <c r="K69">
        <v>27623325.809999999</v>
      </c>
      <c r="L69">
        <v>86052994.969999984</v>
      </c>
      <c r="M69">
        <v>8248841.9800000004</v>
      </c>
      <c r="N69">
        <v>300791439.44</v>
      </c>
      <c r="O69">
        <v>2006645.8499999999</v>
      </c>
      <c r="P69">
        <v>0</v>
      </c>
      <c r="Q69">
        <v>35872167.790000007</v>
      </c>
      <c r="R69">
        <v>37916124.289999999</v>
      </c>
      <c r="S69">
        <v>21301212.039999995</v>
      </c>
      <c r="T69">
        <v>483940584.38000005</v>
      </c>
      <c r="U69">
        <v>75758.586925700001</v>
      </c>
      <c r="V69">
        <v>16656.093822800001</v>
      </c>
    </row>
    <row r="71" spans="1:22" x14ac:dyDescent="0.2">
      <c r="A71">
        <v>444</v>
      </c>
    </row>
    <row r="72" spans="1:22" x14ac:dyDescent="0.2">
      <c r="B72">
        <v>110494802</v>
      </c>
      <c r="D72">
        <v>1</v>
      </c>
      <c r="E72" t="s">
        <v>114</v>
      </c>
      <c r="G72" t="s">
        <v>23</v>
      </c>
      <c r="H72">
        <v>0</v>
      </c>
      <c r="I72" t="s">
        <v>3</v>
      </c>
      <c r="L72">
        <v>10</v>
      </c>
    </row>
    <row r="73" spans="1:22" x14ac:dyDescent="0.2">
      <c r="B73">
        <v>110494873</v>
      </c>
      <c r="C73">
        <v>15</v>
      </c>
      <c r="D73">
        <v>3</v>
      </c>
      <c r="E73" t="s">
        <v>3</v>
      </c>
      <c r="G73" t="s">
        <v>23</v>
      </c>
      <c r="H73">
        <v>0</v>
      </c>
      <c r="I73" t="s">
        <v>3</v>
      </c>
      <c r="K73">
        <v>2</v>
      </c>
      <c r="L73">
        <v>11</v>
      </c>
    </row>
    <row r="74" spans="1:22" x14ac:dyDescent="0.2">
      <c r="B74">
        <v>110496543</v>
      </c>
      <c r="D74">
        <v>1</v>
      </c>
      <c r="E74" t="s">
        <v>115</v>
      </c>
      <c r="G74" t="s">
        <v>26</v>
      </c>
      <c r="H74">
        <v>0</v>
      </c>
      <c r="I74" t="s">
        <v>3</v>
      </c>
      <c r="L74">
        <v>10</v>
      </c>
    </row>
    <row r="75" spans="1:22" x14ac:dyDescent="0.2">
      <c r="B75">
        <v>110496613</v>
      </c>
      <c r="C75">
        <v>16</v>
      </c>
      <c r="D75">
        <v>3</v>
      </c>
      <c r="E75" t="s">
        <v>3</v>
      </c>
      <c r="G75" t="s">
        <v>26</v>
      </c>
      <c r="H75">
        <v>0</v>
      </c>
      <c r="I75" t="s">
        <v>3</v>
      </c>
      <c r="K75">
        <v>2</v>
      </c>
      <c r="L75">
        <v>11</v>
      </c>
    </row>
    <row r="76" spans="1:22" x14ac:dyDescent="0.2">
      <c r="B76">
        <v>110630428</v>
      </c>
      <c r="D76">
        <v>1</v>
      </c>
      <c r="E76" t="s">
        <v>116</v>
      </c>
      <c r="G76" t="s">
        <v>28</v>
      </c>
      <c r="H76">
        <v>0</v>
      </c>
      <c r="I76" t="s">
        <v>3</v>
      </c>
      <c r="L76">
        <v>10</v>
      </c>
    </row>
    <row r="77" spans="1:22" x14ac:dyDescent="0.2">
      <c r="B77">
        <v>110630498</v>
      </c>
      <c r="C77">
        <v>17</v>
      </c>
      <c r="D77">
        <v>3</v>
      </c>
      <c r="E77" t="s">
        <v>3</v>
      </c>
      <c r="G77" t="s">
        <v>28</v>
      </c>
      <c r="H77">
        <v>0</v>
      </c>
      <c r="I77" t="s">
        <v>3</v>
      </c>
      <c r="K77">
        <v>2</v>
      </c>
      <c r="L77">
        <v>11</v>
      </c>
    </row>
    <row r="78" spans="1:22" x14ac:dyDescent="0.2">
      <c r="B78">
        <v>110668641</v>
      </c>
      <c r="D78">
        <v>1</v>
      </c>
      <c r="E78" t="s">
        <v>117</v>
      </c>
      <c r="G78" t="s">
        <v>30</v>
      </c>
      <c r="H78">
        <v>0</v>
      </c>
      <c r="I78" t="s">
        <v>3</v>
      </c>
      <c r="L78">
        <v>10</v>
      </c>
    </row>
    <row r="79" spans="1:22" x14ac:dyDescent="0.2">
      <c r="B79">
        <v>110668711</v>
      </c>
      <c r="C79">
        <v>18</v>
      </c>
      <c r="D79">
        <v>3</v>
      </c>
      <c r="E79" t="s">
        <v>122</v>
      </c>
      <c r="G79" t="s">
        <v>30</v>
      </c>
      <c r="H79">
        <v>0</v>
      </c>
      <c r="I79" t="s">
        <v>3</v>
      </c>
      <c r="K79">
        <v>2</v>
      </c>
      <c r="L79">
        <v>11</v>
      </c>
    </row>
    <row r="80" spans="1:22" x14ac:dyDescent="0.2">
      <c r="B80">
        <v>110634466</v>
      </c>
      <c r="D80">
        <v>1</v>
      </c>
      <c r="E80" t="s">
        <v>118</v>
      </c>
      <c r="G80" t="s">
        <v>32</v>
      </c>
      <c r="H80">
        <v>0</v>
      </c>
      <c r="I80" t="s">
        <v>3</v>
      </c>
      <c r="L80">
        <v>10</v>
      </c>
    </row>
    <row r="81" spans="1:12" x14ac:dyDescent="0.2">
      <c r="B81">
        <v>110634536</v>
      </c>
      <c r="C81">
        <v>19</v>
      </c>
      <c r="D81">
        <v>3</v>
      </c>
      <c r="E81" t="s">
        <v>122</v>
      </c>
      <c r="G81" t="s">
        <v>32</v>
      </c>
      <c r="H81">
        <v>0</v>
      </c>
      <c r="I81" t="s">
        <v>3</v>
      </c>
      <c r="K81">
        <v>2</v>
      </c>
      <c r="L81">
        <v>11</v>
      </c>
    </row>
    <row r="82" spans="1:12" x14ac:dyDescent="0.2">
      <c r="B82">
        <v>110636620</v>
      </c>
      <c r="D82">
        <v>1</v>
      </c>
      <c r="E82" t="s">
        <v>119</v>
      </c>
      <c r="G82" t="s">
        <v>34</v>
      </c>
      <c r="H82">
        <v>0</v>
      </c>
      <c r="I82" t="s">
        <v>3</v>
      </c>
      <c r="L82">
        <v>10</v>
      </c>
    </row>
    <row r="83" spans="1:12" x14ac:dyDescent="0.2">
      <c r="B83">
        <v>110636690</v>
      </c>
      <c r="C83">
        <v>20</v>
      </c>
      <c r="D83">
        <v>3</v>
      </c>
      <c r="E83" t="s">
        <v>122</v>
      </c>
      <c r="G83" t="s">
        <v>34</v>
      </c>
      <c r="H83">
        <v>0</v>
      </c>
      <c r="I83" t="s">
        <v>3</v>
      </c>
      <c r="K83">
        <v>2</v>
      </c>
      <c r="L83">
        <v>11</v>
      </c>
    </row>
    <row r="84" spans="1:12" x14ac:dyDescent="0.2">
      <c r="B84">
        <v>110638652</v>
      </c>
      <c r="D84">
        <v>1</v>
      </c>
      <c r="E84" t="s">
        <v>120</v>
      </c>
      <c r="G84" t="s">
        <v>36</v>
      </c>
      <c r="H84">
        <v>0</v>
      </c>
      <c r="I84" t="s">
        <v>3</v>
      </c>
      <c r="L84">
        <v>10</v>
      </c>
    </row>
    <row r="85" spans="1:12" x14ac:dyDescent="0.2">
      <c r="B85">
        <v>110638722</v>
      </c>
      <c r="C85">
        <v>21</v>
      </c>
      <c r="D85">
        <v>3</v>
      </c>
      <c r="E85" t="s">
        <v>122</v>
      </c>
      <c r="G85" t="s">
        <v>36</v>
      </c>
      <c r="H85">
        <v>0</v>
      </c>
      <c r="I85" t="s">
        <v>3</v>
      </c>
      <c r="K85">
        <v>2</v>
      </c>
      <c r="L85">
        <v>11</v>
      </c>
    </row>
    <row r="86" spans="1:12" x14ac:dyDescent="0.2">
      <c r="B86">
        <v>110677113</v>
      </c>
      <c r="D86">
        <v>1</v>
      </c>
      <c r="E86" t="s">
        <v>121</v>
      </c>
      <c r="G86" t="s">
        <v>38</v>
      </c>
      <c r="H86">
        <v>0</v>
      </c>
      <c r="I86" t="s">
        <v>3</v>
      </c>
      <c r="L86">
        <v>10</v>
      </c>
    </row>
    <row r="87" spans="1:12" x14ac:dyDescent="0.2">
      <c r="B87">
        <v>110677183</v>
      </c>
      <c r="C87">
        <v>22</v>
      </c>
      <c r="D87">
        <v>3</v>
      </c>
      <c r="E87" t="s">
        <v>122</v>
      </c>
      <c r="G87" t="s">
        <v>38</v>
      </c>
      <c r="H87">
        <v>0</v>
      </c>
      <c r="I87" t="s">
        <v>3</v>
      </c>
      <c r="K87">
        <v>2</v>
      </c>
      <c r="L87">
        <v>11</v>
      </c>
    </row>
    <row r="89" spans="1:12" x14ac:dyDescent="0.2">
      <c r="A89">
        <v>555</v>
      </c>
      <c r="C89">
        <v>1</v>
      </c>
      <c r="D89" t="s">
        <v>123</v>
      </c>
      <c r="I89">
        <v>0</v>
      </c>
      <c r="J89">
        <v>0</v>
      </c>
    </row>
    <row r="90" spans="1:12" x14ac:dyDescent="0.2">
      <c r="C90">
        <v>1</v>
      </c>
      <c r="D90" t="s">
        <v>124</v>
      </c>
      <c r="I90">
        <v>2</v>
      </c>
      <c r="J90">
        <v>0</v>
      </c>
    </row>
    <row r="91" spans="1:12" x14ac:dyDescent="0.2">
      <c r="C91">
        <v>1</v>
      </c>
      <c r="D91" t="s">
        <v>125</v>
      </c>
      <c r="I91">
        <v>3</v>
      </c>
      <c r="J91">
        <v>0</v>
      </c>
    </row>
    <row r="92" spans="1:12" x14ac:dyDescent="0.2">
      <c r="C92">
        <v>1</v>
      </c>
      <c r="D92" t="s">
        <v>126</v>
      </c>
      <c r="I92">
        <v>4</v>
      </c>
      <c r="J92">
        <v>0</v>
      </c>
    </row>
    <row r="93" spans="1:12" x14ac:dyDescent="0.2">
      <c r="C93">
        <v>1</v>
      </c>
      <c r="D93" t="s">
        <v>127</v>
      </c>
      <c r="I93">
        <v>5</v>
      </c>
      <c r="J93">
        <v>0</v>
      </c>
    </row>
    <row r="94" spans="1:12" x14ac:dyDescent="0.2">
      <c r="C94">
        <v>1</v>
      </c>
      <c r="D94" t="s">
        <v>128</v>
      </c>
      <c r="I94">
        <v>6</v>
      </c>
      <c r="J94">
        <v>0</v>
      </c>
    </row>
    <row r="95" spans="1:12" x14ac:dyDescent="0.2">
      <c r="C95">
        <v>1</v>
      </c>
      <c r="D95" t="s">
        <v>129</v>
      </c>
      <c r="I95">
        <v>7</v>
      </c>
      <c r="J95">
        <v>0</v>
      </c>
    </row>
    <row r="96" spans="1:12" x14ac:dyDescent="0.2">
      <c r="C96">
        <v>1</v>
      </c>
      <c r="D96" t="s">
        <v>130</v>
      </c>
      <c r="I96">
        <v>8</v>
      </c>
      <c r="J96">
        <v>0</v>
      </c>
    </row>
    <row r="97" spans="3:10" x14ac:dyDescent="0.2">
      <c r="C97">
        <v>1</v>
      </c>
      <c r="D97" t="s">
        <v>131</v>
      </c>
      <c r="I97">
        <v>9</v>
      </c>
      <c r="J97">
        <v>0</v>
      </c>
    </row>
    <row r="98" spans="3:10" x14ac:dyDescent="0.2">
      <c r="C98">
        <v>1</v>
      </c>
      <c r="D98" t="s">
        <v>132</v>
      </c>
      <c r="I98">
        <v>10</v>
      </c>
      <c r="J98">
        <v>0</v>
      </c>
    </row>
    <row r="99" spans="3:10" x14ac:dyDescent="0.2">
      <c r="C99">
        <v>1</v>
      </c>
      <c r="D99" t="s">
        <v>133</v>
      </c>
      <c r="I99">
        <v>11</v>
      </c>
      <c r="J99">
        <v>0</v>
      </c>
    </row>
    <row r="100" spans="3:10" x14ac:dyDescent="0.2">
      <c r="C100">
        <v>1</v>
      </c>
      <c r="D100" t="s">
        <v>134</v>
      </c>
      <c r="I100">
        <v>12</v>
      </c>
      <c r="J100">
        <v>0</v>
      </c>
    </row>
    <row r="101" spans="3:10" x14ac:dyDescent="0.2">
      <c r="C101">
        <v>1</v>
      </c>
      <c r="D101" t="s">
        <v>135</v>
      </c>
      <c r="I101">
        <v>13</v>
      </c>
      <c r="J101">
        <v>0</v>
      </c>
    </row>
    <row r="102" spans="3:10" x14ac:dyDescent="0.2">
      <c r="C102">
        <v>1</v>
      </c>
      <c r="D102" t="s">
        <v>136</v>
      </c>
      <c r="I102">
        <v>14</v>
      </c>
      <c r="J102">
        <v>0</v>
      </c>
    </row>
    <row r="103" spans="3:10" x14ac:dyDescent="0.2">
      <c r="C103">
        <v>8</v>
      </c>
      <c r="D103" t="s">
        <v>137</v>
      </c>
      <c r="I103">
        <v>0</v>
      </c>
      <c r="J103">
        <v>0</v>
      </c>
    </row>
    <row r="104" spans="3:10" x14ac:dyDescent="0.2">
      <c r="C104">
        <v>8</v>
      </c>
      <c r="D104" t="s">
        <v>138</v>
      </c>
      <c r="I104">
        <v>23</v>
      </c>
      <c r="J104">
        <v>0</v>
      </c>
    </row>
    <row r="105" spans="3:10" x14ac:dyDescent="0.2">
      <c r="C105">
        <v>9</v>
      </c>
      <c r="D105" t="s">
        <v>139</v>
      </c>
      <c r="I105">
        <v>0</v>
      </c>
      <c r="J105">
        <v>0</v>
      </c>
    </row>
    <row r="106" spans="3:10" x14ac:dyDescent="0.2">
      <c r="C106">
        <v>9</v>
      </c>
      <c r="D106" t="s">
        <v>140</v>
      </c>
      <c r="I106">
        <v>25</v>
      </c>
      <c r="J106">
        <v>0</v>
      </c>
    </row>
    <row r="107" spans="3:10" x14ac:dyDescent="0.2">
      <c r="C107">
        <v>9</v>
      </c>
      <c r="D107" t="s">
        <v>141</v>
      </c>
      <c r="I107">
        <v>26</v>
      </c>
      <c r="J107">
        <v>0</v>
      </c>
    </row>
    <row r="108" spans="3:10" x14ac:dyDescent="0.2">
      <c r="C108">
        <v>9</v>
      </c>
      <c r="D108" t="s">
        <v>142</v>
      </c>
      <c r="I108">
        <v>34</v>
      </c>
      <c r="J108">
        <v>0</v>
      </c>
    </row>
    <row r="109" spans="3:10" x14ac:dyDescent="0.2">
      <c r="C109">
        <v>9</v>
      </c>
      <c r="D109" t="s">
        <v>143</v>
      </c>
      <c r="I109">
        <v>35</v>
      </c>
      <c r="J109">
        <v>0</v>
      </c>
    </row>
    <row r="110" spans="3:10" x14ac:dyDescent="0.2">
      <c r="C110">
        <v>9</v>
      </c>
      <c r="D110" t="s">
        <v>144</v>
      </c>
      <c r="I110">
        <v>37</v>
      </c>
      <c r="J110">
        <v>0</v>
      </c>
    </row>
    <row r="111" spans="3:10" x14ac:dyDescent="0.2">
      <c r="C111">
        <v>9</v>
      </c>
      <c r="D111" t="s">
        <v>145</v>
      </c>
      <c r="I111">
        <v>38</v>
      </c>
      <c r="J111">
        <v>0</v>
      </c>
    </row>
    <row r="112" spans="3:10" x14ac:dyDescent="0.2">
      <c r="C112">
        <v>9</v>
      </c>
      <c r="D112" t="s">
        <v>146</v>
      </c>
      <c r="I112">
        <v>41</v>
      </c>
      <c r="J112">
        <v>0</v>
      </c>
    </row>
    <row r="113" spans="3:10" x14ac:dyDescent="0.2">
      <c r="C113">
        <v>9</v>
      </c>
      <c r="D113" t="s">
        <v>147</v>
      </c>
      <c r="I113">
        <v>42</v>
      </c>
      <c r="J113">
        <v>0</v>
      </c>
    </row>
    <row r="114" spans="3:10" x14ac:dyDescent="0.2">
      <c r="C114">
        <v>9</v>
      </c>
      <c r="D114" t="s">
        <v>148</v>
      </c>
      <c r="I114">
        <v>43</v>
      </c>
      <c r="J114">
        <v>0</v>
      </c>
    </row>
    <row r="115" spans="3:10" x14ac:dyDescent="0.2">
      <c r="C115">
        <v>9</v>
      </c>
      <c r="D115" t="s">
        <v>149</v>
      </c>
      <c r="I115">
        <v>44</v>
      </c>
      <c r="J115">
        <v>0</v>
      </c>
    </row>
    <row r="116" spans="3:10" x14ac:dyDescent="0.2">
      <c r="C116">
        <v>9</v>
      </c>
      <c r="D116" t="s">
        <v>150</v>
      </c>
      <c r="I116">
        <v>45</v>
      </c>
      <c r="J116">
        <v>0</v>
      </c>
    </row>
    <row r="117" spans="3:10" x14ac:dyDescent="0.2">
      <c r="C117">
        <v>9</v>
      </c>
      <c r="D117" t="s">
        <v>151</v>
      </c>
      <c r="I117">
        <v>46</v>
      </c>
      <c r="J117">
        <v>0</v>
      </c>
    </row>
    <row r="118" spans="3:10" x14ac:dyDescent="0.2">
      <c r="C118">
        <v>9</v>
      </c>
      <c r="D118" t="s">
        <v>152</v>
      </c>
      <c r="I118">
        <v>47</v>
      </c>
      <c r="J118">
        <v>0</v>
      </c>
    </row>
    <row r="119" spans="3:10" x14ac:dyDescent="0.2">
      <c r="C119">
        <v>10</v>
      </c>
      <c r="D119" t="s">
        <v>153</v>
      </c>
      <c r="I119">
        <v>0</v>
      </c>
      <c r="J119">
        <v>0</v>
      </c>
    </row>
    <row r="120" spans="3:10" x14ac:dyDescent="0.2">
      <c r="C120">
        <v>10</v>
      </c>
      <c r="D120" t="s">
        <v>154</v>
      </c>
      <c r="I120">
        <v>49</v>
      </c>
      <c r="J120">
        <v>0</v>
      </c>
    </row>
    <row r="121" spans="3:10" x14ac:dyDescent="0.2">
      <c r="C121">
        <v>11</v>
      </c>
      <c r="D121" t="s">
        <v>155</v>
      </c>
      <c r="I121">
        <v>0</v>
      </c>
      <c r="J121">
        <v>0</v>
      </c>
    </row>
    <row r="122" spans="3:10" x14ac:dyDescent="0.2">
      <c r="C122">
        <v>11</v>
      </c>
      <c r="D122" t="s">
        <v>156</v>
      </c>
      <c r="I122">
        <v>51</v>
      </c>
      <c r="J122">
        <v>0</v>
      </c>
    </row>
    <row r="123" spans="3:10" x14ac:dyDescent="0.2">
      <c r="C123">
        <v>12</v>
      </c>
      <c r="D123" t="s">
        <v>157</v>
      </c>
      <c r="I123">
        <v>0</v>
      </c>
      <c r="J123">
        <v>0</v>
      </c>
    </row>
    <row r="124" spans="3:10" x14ac:dyDescent="0.2">
      <c r="C124">
        <v>12</v>
      </c>
      <c r="D124" t="s">
        <v>158</v>
      </c>
      <c r="I124">
        <v>53</v>
      </c>
      <c r="J124">
        <v>0</v>
      </c>
    </row>
    <row r="125" spans="3:10" x14ac:dyDescent="0.2">
      <c r="C125">
        <v>12</v>
      </c>
      <c r="D125" t="s">
        <v>159</v>
      </c>
      <c r="I125">
        <v>54</v>
      </c>
      <c r="J125">
        <v>0</v>
      </c>
    </row>
    <row r="126" spans="3:10" x14ac:dyDescent="0.2">
      <c r="C126">
        <v>12</v>
      </c>
      <c r="D126" t="s">
        <v>160</v>
      </c>
      <c r="I126">
        <v>55</v>
      </c>
      <c r="J126">
        <v>0</v>
      </c>
    </row>
    <row r="127" spans="3:10" x14ac:dyDescent="0.2">
      <c r="C127">
        <v>12</v>
      </c>
      <c r="D127" t="s">
        <v>161</v>
      </c>
      <c r="I127">
        <v>56</v>
      </c>
      <c r="J127">
        <v>0</v>
      </c>
    </row>
    <row r="128" spans="3:10" x14ac:dyDescent="0.2">
      <c r="C128">
        <v>12</v>
      </c>
      <c r="D128" t="s">
        <v>162</v>
      </c>
      <c r="I128">
        <v>57</v>
      </c>
      <c r="J128">
        <v>0</v>
      </c>
    </row>
    <row r="129" spans="1:10" x14ac:dyDescent="0.2">
      <c r="C129">
        <v>12</v>
      </c>
      <c r="D129" t="s">
        <v>163</v>
      </c>
      <c r="I129">
        <v>58</v>
      </c>
      <c r="J129">
        <v>0</v>
      </c>
    </row>
    <row r="130" spans="1:10" x14ac:dyDescent="0.2">
      <c r="C130">
        <v>12</v>
      </c>
      <c r="D130" t="s">
        <v>164</v>
      </c>
      <c r="I130">
        <v>59</v>
      </c>
      <c r="J130">
        <v>0</v>
      </c>
    </row>
    <row r="131" spans="1:10" x14ac:dyDescent="0.2">
      <c r="C131">
        <v>100</v>
      </c>
      <c r="D131" t="s">
        <v>165</v>
      </c>
      <c r="I131">
        <v>0</v>
      </c>
      <c r="J131">
        <v>0</v>
      </c>
    </row>
    <row r="132" spans="1:10" x14ac:dyDescent="0.2">
      <c r="C132">
        <v>100</v>
      </c>
      <c r="D132" t="s">
        <v>98</v>
      </c>
      <c r="I132">
        <v>60</v>
      </c>
      <c r="J132">
        <v>0</v>
      </c>
    </row>
    <row r="133" spans="1:10" x14ac:dyDescent="0.2">
      <c r="C133">
        <v>100</v>
      </c>
      <c r="D133" t="s">
        <v>166</v>
      </c>
      <c r="I133">
        <v>61</v>
      </c>
      <c r="J133">
        <v>0</v>
      </c>
    </row>
    <row r="134" spans="1:10" x14ac:dyDescent="0.2">
      <c r="C134">
        <v>100</v>
      </c>
      <c r="D134" t="s">
        <v>167</v>
      </c>
      <c r="I134">
        <v>62</v>
      </c>
      <c r="J134">
        <v>0</v>
      </c>
    </row>
    <row r="135" spans="1:10" x14ac:dyDescent="0.2">
      <c r="C135">
        <v>100</v>
      </c>
      <c r="D135" t="s">
        <v>168</v>
      </c>
      <c r="I135">
        <v>63</v>
      </c>
      <c r="J135">
        <v>0</v>
      </c>
    </row>
    <row r="137" spans="1:10" x14ac:dyDescent="0.2">
      <c r="A137">
        <v>600</v>
      </c>
      <c r="C137" t="s">
        <v>169</v>
      </c>
      <c r="D137" t="s">
        <v>138</v>
      </c>
      <c r="E137">
        <v>1.2</v>
      </c>
    </row>
    <row r="138" spans="1:10" x14ac:dyDescent="0.2">
      <c r="C138" t="s">
        <v>170</v>
      </c>
      <c r="D138" t="s">
        <v>140</v>
      </c>
      <c r="E138">
        <v>3.4</v>
      </c>
    </row>
    <row r="139" spans="1:10" x14ac:dyDescent="0.2">
      <c r="C139" t="s">
        <v>160</v>
      </c>
      <c r="D139" t="s">
        <v>171</v>
      </c>
      <c r="E139">
        <v>0.2</v>
      </c>
    </row>
    <row r="140" spans="1:10" x14ac:dyDescent="0.2">
      <c r="C140" t="s">
        <v>172</v>
      </c>
      <c r="D140" t="s">
        <v>172</v>
      </c>
      <c r="E140">
        <v>22</v>
      </c>
    </row>
    <row r="141" spans="1:10" x14ac:dyDescent="0.2">
      <c r="C141" t="s">
        <v>173</v>
      </c>
      <c r="D141" t="s">
        <v>174</v>
      </c>
      <c r="E141">
        <v>3</v>
      </c>
    </row>
    <row r="142" spans="1:10" x14ac:dyDescent="0.2">
      <c r="C142" t="s">
        <v>175</v>
      </c>
      <c r="D142" t="s">
        <v>89</v>
      </c>
      <c r="E142">
        <v>0</v>
      </c>
    </row>
    <row r="143" spans="1:10" x14ac:dyDescent="0.2">
      <c r="C143" t="s">
        <v>176</v>
      </c>
      <c r="D143" t="s">
        <v>177</v>
      </c>
      <c r="E143">
        <v>1.93</v>
      </c>
    </row>
    <row r="144" spans="1:10" x14ac:dyDescent="0.2">
      <c r="C144" t="s">
        <v>178</v>
      </c>
      <c r="D144" t="s">
        <v>179</v>
      </c>
      <c r="E144">
        <v>0</v>
      </c>
    </row>
    <row r="145" spans="3:5" x14ac:dyDescent="0.2">
      <c r="C145" t="s">
        <v>180</v>
      </c>
      <c r="D145" t="s">
        <v>181</v>
      </c>
      <c r="E145">
        <v>830195.48</v>
      </c>
    </row>
    <row r="146" spans="3:5" x14ac:dyDescent="0.2">
      <c r="C146" t="s">
        <v>182</v>
      </c>
      <c r="D146" t="s">
        <v>183</v>
      </c>
      <c r="E146">
        <v>170108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ССР</vt:lpstr>
      <vt:lpstr>Source</vt:lpstr>
      <vt:lpstr>ССР!Заголовки_для_печати</vt:lpstr>
      <vt:lpstr>ССР!Область_печати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 Ирина Константиновна</dc:creator>
  <cp:lastModifiedBy>Андрианова Ирина Константиновна</cp:lastModifiedBy>
  <cp:lastPrinted>2026-07-27T04:43:55Z</cp:lastPrinted>
  <dcterms:created xsi:type="dcterms:W3CDTF">2026-02-02T06:12:44Z</dcterms:created>
  <dcterms:modified xsi:type="dcterms:W3CDTF">2026-07-27T08:26:44Z</dcterms:modified>
</cp:coreProperties>
</file>